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ll Agency" sheetId="1" r:id="rId1"/>
  </sheets>
  <definedNames>
    <definedName name="_xlnm.Print_Area" localSheetId="0">'All Agency'!$A$1:$L$47</definedName>
  </definedNames>
  <calcPr fullCalcOnLoad="1"/>
</workbook>
</file>

<file path=xl/sharedStrings.xml><?xml version="1.0" encoding="utf-8"?>
<sst xmlns="http://schemas.openxmlformats.org/spreadsheetml/2006/main" count="61" uniqueCount="55">
  <si>
    <t>OKLAHOMA STATE UNIVERSITY SYSTEM</t>
  </si>
  <si>
    <t>AGRICULTURAL</t>
  </si>
  <si>
    <t xml:space="preserve">OKLAHOMA </t>
  </si>
  <si>
    <t>CENTER FOR</t>
  </si>
  <si>
    <t xml:space="preserve">OSU </t>
  </si>
  <si>
    <t>GENERAL</t>
  </si>
  <si>
    <t>EXPERIMENT</t>
  </si>
  <si>
    <t>COOPERATIVE</t>
  </si>
  <si>
    <t>OSU</t>
  </si>
  <si>
    <t>VETERINARY</t>
  </si>
  <si>
    <t>OKLAHOMA</t>
  </si>
  <si>
    <t>HEALTH</t>
  </si>
  <si>
    <t>GRAND</t>
  </si>
  <si>
    <t>UNIVERSITY</t>
  </si>
  <si>
    <t>STATION</t>
  </si>
  <si>
    <t>EXT. SERVICE</t>
  </si>
  <si>
    <t>OKMULGEE</t>
  </si>
  <si>
    <t>HLTH SCIENCES</t>
  </si>
  <si>
    <t>CITY</t>
  </si>
  <si>
    <t>SCIENCES</t>
  </si>
  <si>
    <t>TULSA</t>
  </si>
  <si>
    <t>TOTAL</t>
  </si>
  <si>
    <t>BUDGETED REVENUE</t>
  </si>
  <si>
    <t>EDUCATIONAL &amp; GENERAL:</t>
  </si>
  <si>
    <t>STATE APPROPRIATIONS</t>
  </si>
  <si>
    <t>FEDERAL APPROPRIATIONS</t>
  </si>
  <si>
    <t>TUITION &amp; FEES</t>
  </si>
  <si>
    <t>GIFTS, GRANTS, REIMBRSMT</t>
  </si>
  <si>
    <t>SALES-EDUC DEPARTMENTS</t>
  </si>
  <si>
    <t>ORGANIZED ACTIVITIES</t>
  </si>
  <si>
    <t>NON-CREDIT PUB SERV PROGRAMS</t>
  </si>
  <si>
    <t>OTHER INCOME</t>
  </si>
  <si>
    <t>TOTAL BUDGETED REVENUE</t>
  </si>
  <si>
    <t>PRIOR YEAR BALANCES</t>
  </si>
  <si>
    <t>TOTAL EDUCATION &amp; GENERAL</t>
  </si>
  <si>
    <t>SPONSORED PROGRAMS</t>
  </si>
  <si>
    <t>AUX ENT-STUDENT ACTIVITY</t>
  </si>
  <si>
    <t>STUDENT AID</t>
  </si>
  <si>
    <t>TOTAL FUNDS AVAILABLE</t>
  </si>
  <si>
    <t>BUDGETED EXPENDITURES</t>
  </si>
  <si>
    <t>INSTRUCTION</t>
  </si>
  <si>
    <t>RESEARCH</t>
  </si>
  <si>
    <t>PUBLIC SERVICE</t>
  </si>
  <si>
    <t>LIBRARIES</t>
  </si>
  <si>
    <t>ACADEMIC SUPPORT</t>
  </si>
  <si>
    <t>STUDENT SERVICES</t>
  </si>
  <si>
    <t>INSTITUTIONAL SUPPORT</t>
  </si>
  <si>
    <t>PHYSICAL PLANT</t>
  </si>
  <si>
    <t>SCHOLARSHIPS &amp; FELLOWSHIPS</t>
  </si>
  <si>
    <t>TOTAL BUDGETED EXPENDITURES</t>
  </si>
  <si>
    <t>SUMMARY OF REVENUE &amp; EXPENDITURES</t>
  </si>
  <si>
    <t>STATE APPROP-GRANTS,CONTRACTS &amp; REIMB</t>
  </si>
  <si>
    <t>FISCAL YEAR ENDING JUNE 30, 2009</t>
  </si>
  <si>
    <t>INSTITUTE OF</t>
  </si>
  <si>
    <t>TECHNOLOGY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</si>
</sst>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_);[Red]\(0\)"/>
    <numFmt numFmtId="168" formatCode="0_);\(0\)"/>
    <numFmt numFmtId="169" formatCode="0.0%;\(0.0%\)"/>
    <numFmt numFmtId="170" formatCode="0.00%;\(0.00%\)"/>
    <numFmt numFmtId="171" formatCode="_(&quot;$&quot;* #,##0_);_(&quot;$&quot;* \(#,##0\);_(&quot;$&quot;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_(&quot;$&quot;* #,##0.0_);_(&quot;$&quot;* \(#,##0.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.5"/>
      <name val="Arial"/>
      <family val="0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21" applyAlignment="1">
      <alignment horizontal="centerContinuous"/>
      <protection/>
    </xf>
    <xf numFmtId="166" fontId="0" fillId="0" borderId="0" xfId="15" applyNumberFormat="1" applyAlignment="1">
      <alignment horizontal="centerContinuous"/>
    </xf>
    <xf numFmtId="166" fontId="0" fillId="0" borderId="0" xfId="15" applyNumberFormat="1" applyAlignment="1">
      <alignment/>
    </xf>
    <xf numFmtId="166" fontId="2" fillId="0" borderId="0" xfId="15" applyNumberFormat="1" applyFont="1" applyAlignment="1">
      <alignment horizontal="center"/>
    </xf>
    <xf numFmtId="0" fontId="3" fillId="0" borderId="0" xfId="21" applyFont="1">
      <alignment/>
      <protection/>
    </xf>
    <xf numFmtId="166" fontId="3" fillId="0" borderId="0" xfId="15" applyNumberFormat="1" applyFont="1" applyAlignment="1">
      <alignment horizontal="center"/>
    </xf>
    <xf numFmtId="166" fontId="3" fillId="0" borderId="0" xfId="15" applyNumberFormat="1" applyFont="1" applyAlignment="1">
      <alignment/>
    </xf>
    <xf numFmtId="0" fontId="0" fillId="0" borderId="0" xfId="2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21" applyFont="1">
      <alignment/>
      <protection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66" fontId="3" fillId="0" borderId="0" xfId="15" applyNumberFormat="1" applyFont="1" applyFill="1" applyBorder="1" applyAlignment="1">
      <alignment/>
    </xf>
    <xf numFmtId="166" fontId="3" fillId="0" borderId="0" xfId="15" applyNumberFormat="1" applyFont="1" applyFill="1" applyAlignment="1">
      <alignment/>
    </xf>
    <xf numFmtId="0" fontId="3" fillId="0" borderId="0" xfId="21" applyFont="1" applyFill="1" applyBorder="1">
      <alignment/>
      <protection/>
    </xf>
    <xf numFmtId="0" fontId="3" fillId="0" borderId="0" xfId="21" applyFont="1" applyBorder="1">
      <alignment/>
      <protection/>
    </xf>
    <xf numFmtId="166" fontId="3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21" applyFont="1" applyBorder="1">
      <alignment/>
      <protection/>
    </xf>
    <xf numFmtId="0" fontId="0" fillId="0" borderId="0" xfId="21" applyFont="1">
      <alignment/>
      <protection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21" applyFont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66" fontId="3" fillId="0" borderId="0" xfId="15" applyNumberFormat="1" applyFont="1" applyFill="1" applyAlignment="1">
      <alignment horizontal="center"/>
    </xf>
    <xf numFmtId="166" fontId="3" fillId="0" borderId="0" xfId="15" applyNumberFormat="1" applyFont="1" applyFill="1" applyBorder="1" applyAlignment="1">
      <alignment horizontal="center"/>
    </xf>
    <xf numFmtId="166" fontId="3" fillId="0" borderId="1" xfId="15" applyNumberFormat="1" applyFont="1" applyFill="1" applyBorder="1" applyAlignment="1">
      <alignment horizontal="center"/>
    </xf>
    <xf numFmtId="171" fontId="3" fillId="0" borderId="0" xfId="17" applyNumberFormat="1" applyFont="1" applyFill="1" applyBorder="1" applyAlignment="1">
      <alignment/>
    </xf>
    <xf numFmtId="171" fontId="3" fillId="0" borderId="0" xfId="17" applyNumberFormat="1" applyFont="1" applyFill="1" applyAlignment="1">
      <alignment/>
    </xf>
    <xf numFmtId="171" fontId="5" fillId="0" borderId="0" xfId="17" applyNumberFormat="1" applyFont="1" applyFill="1" applyAlignment="1">
      <alignment/>
    </xf>
    <xf numFmtId="0" fontId="5" fillId="0" borderId="0" xfId="0" applyFont="1" applyFill="1" applyAlignment="1">
      <alignment/>
    </xf>
    <xf numFmtId="171" fontId="5" fillId="0" borderId="2" xfId="17" applyNumberFormat="1" applyFont="1" applyFill="1" applyBorder="1" applyAlignment="1">
      <alignment/>
    </xf>
    <xf numFmtId="171" fontId="5" fillId="0" borderId="0" xfId="17" applyNumberFormat="1" applyFont="1" applyFill="1" applyBorder="1" applyAlignment="1">
      <alignment/>
    </xf>
    <xf numFmtId="166" fontId="0" fillId="0" borderId="0" xfId="15" applyNumberFormat="1" applyFill="1" applyAlignment="1">
      <alignment/>
    </xf>
    <xf numFmtId="37" fontId="3" fillId="0" borderId="0" xfId="15" applyNumberFormat="1" applyFont="1" applyAlignment="1">
      <alignment/>
    </xf>
    <xf numFmtId="166" fontId="1" fillId="0" borderId="0" xfId="15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 Agenc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80" zoomScaleNormal="80" workbookViewId="0" topLeftCell="A1">
      <pane xSplit="3" topLeftCell="D1" activePane="topRight" state="frozen"/>
      <selection pane="topLeft" activeCell="F40" sqref="F40"/>
      <selection pane="topRight" activeCell="D42" sqref="D42"/>
    </sheetView>
  </sheetViews>
  <sheetFormatPr defaultColWidth="9.140625" defaultRowHeight="12.75"/>
  <cols>
    <col min="1" max="1" width="1.28515625" style="0" customWidth="1"/>
    <col min="2" max="2" width="1.421875" style="0" customWidth="1"/>
    <col min="3" max="3" width="50.421875" style="0" customWidth="1"/>
    <col min="4" max="12" width="16.57421875" style="3" customWidth="1"/>
  </cols>
  <sheetData>
    <row r="1" spans="3:11" ht="12.75">
      <c r="C1" s="1"/>
      <c r="D1" s="2"/>
      <c r="E1" s="2"/>
      <c r="F1" s="2"/>
      <c r="G1" s="2"/>
      <c r="H1" s="2"/>
      <c r="I1" s="2"/>
      <c r="J1" s="2"/>
      <c r="K1" s="2"/>
    </row>
    <row r="2" spans="3:13" ht="18">
      <c r="C2" s="42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3:13" ht="18">
      <c r="C3" s="42" t="s">
        <v>50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3:13" ht="18">
      <c r="C4" s="42" t="s">
        <v>52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2" ht="3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3:12" ht="14.25">
      <c r="C6" s="5"/>
      <c r="D6" s="6"/>
      <c r="E6" s="6"/>
      <c r="F6" s="6"/>
      <c r="G6" s="6"/>
      <c r="H6" s="6"/>
      <c r="I6" s="6"/>
      <c r="J6" s="6"/>
      <c r="K6" s="6"/>
      <c r="L6" s="7"/>
    </row>
    <row r="7" spans="3:13" ht="14.25">
      <c r="C7" s="5"/>
      <c r="D7" s="31"/>
      <c r="E7" s="31" t="s">
        <v>1</v>
      </c>
      <c r="F7" s="31" t="s">
        <v>2</v>
      </c>
      <c r="G7" s="31" t="s">
        <v>53</v>
      </c>
      <c r="H7" s="31" t="s">
        <v>3</v>
      </c>
      <c r="I7" s="31" t="s">
        <v>4</v>
      </c>
      <c r="J7" s="31" t="s">
        <v>3</v>
      </c>
      <c r="K7" s="31"/>
      <c r="L7" s="31"/>
      <c r="M7" s="13"/>
    </row>
    <row r="8" spans="3:13" ht="14.25">
      <c r="C8" s="5"/>
      <c r="D8" s="32" t="s">
        <v>5</v>
      </c>
      <c r="E8" s="32" t="s">
        <v>6</v>
      </c>
      <c r="F8" s="32" t="s">
        <v>7</v>
      </c>
      <c r="G8" s="32" t="s">
        <v>54</v>
      </c>
      <c r="H8" s="32" t="s">
        <v>9</v>
      </c>
      <c r="I8" s="32" t="s">
        <v>10</v>
      </c>
      <c r="J8" s="32" t="s">
        <v>11</v>
      </c>
      <c r="K8" s="32" t="s">
        <v>8</v>
      </c>
      <c r="L8" s="32" t="s">
        <v>12</v>
      </c>
      <c r="M8" s="13"/>
    </row>
    <row r="9" spans="1:13" ht="14.25">
      <c r="A9" s="8"/>
      <c r="C9" s="9"/>
      <c r="D9" s="33" t="s">
        <v>13</v>
      </c>
      <c r="E9" s="33" t="s">
        <v>14</v>
      </c>
      <c r="F9" s="33" t="s">
        <v>15</v>
      </c>
      <c r="G9" s="33" t="s">
        <v>16</v>
      </c>
      <c r="H9" s="33" t="s">
        <v>17</v>
      </c>
      <c r="I9" s="33" t="s">
        <v>18</v>
      </c>
      <c r="J9" s="33" t="s">
        <v>19</v>
      </c>
      <c r="K9" s="33" t="s">
        <v>20</v>
      </c>
      <c r="L9" s="33" t="s">
        <v>21</v>
      </c>
      <c r="M9" s="13"/>
    </row>
    <row r="10" spans="1:13" ht="14.25">
      <c r="A10" s="10" t="s">
        <v>22</v>
      </c>
      <c r="B10" s="11"/>
      <c r="C10" s="9"/>
      <c r="D10" s="16"/>
      <c r="E10" s="16"/>
      <c r="F10" s="16"/>
      <c r="G10" s="16"/>
      <c r="H10" s="16"/>
      <c r="I10" s="16"/>
      <c r="J10" s="16"/>
      <c r="K10" s="16"/>
      <c r="L10" s="16"/>
      <c r="M10" s="13"/>
    </row>
    <row r="11" spans="1:13" ht="14.25">
      <c r="A11" s="10"/>
      <c r="B11" s="10" t="s">
        <v>23</v>
      </c>
      <c r="C11" s="12"/>
      <c r="D11" s="15"/>
      <c r="E11" s="16"/>
      <c r="F11" s="16"/>
      <c r="G11" s="16"/>
      <c r="H11" s="16"/>
      <c r="I11" s="16"/>
      <c r="J11" s="16"/>
      <c r="K11" s="16"/>
      <c r="L11" s="16"/>
      <c r="M11" s="13"/>
    </row>
    <row r="12" spans="3:13" ht="14.25">
      <c r="C12" s="12" t="s">
        <v>24</v>
      </c>
      <c r="D12" s="34">
        <v>129702110</v>
      </c>
      <c r="E12" s="35">
        <v>29818928</v>
      </c>
      <c r="F12" s="35">
        <v>30017859</v>
      </c>
      <c r="G12" s="35">
        <v>15399432</v>
      </c>
      <c r="H12" s="35">
        <v>11649928</v>
      </c>
      <c r="I12" s="35">
        <v>11684601</v>
      </c>
      <c r="J12" s="35">
        <v>14991461</v>
      </c>
      <c r="K12" s="35">
        <v>12251470</v>
      </c>
      <c r="L12" s="35">
        <f aca="true" t="shared" si="0" ref="L12:L20">SUM(D12:K12)</f>
        <v>255515789</v>
      </c>
      <c r="M12" s="13"/>
    </row>
    <row r="13" spans="3:13" ht="14.25">
      <c r="C13" s="12" t="s">
        <v>51</v>
      </c>
      <c r="D13" s="15">
        <v>918805</v>
      </c>
      <c r="E13" s="15">
        <v>0</v>
      </c>
      <c r="F13" s="15">
        <v>0</v>
      </c>
      <c r="G13" s="15">
        <v>161778</v>
      </c>
      <c r="H13" s="15">
        <v>0</v>
      </c>
      <c r="I13" s="15">
        <v>195568</v>
      </c>
      <c r="J13" s="15">
        <v>5500000</v>
      </c>
      <c r="K13" s="15"/>
      <c r="L13" s="16">
        <f t="shared" si="0"/>
        <v>6776151</v>
      </c>
      <c r="M13" s="13"/>
    </row>
    <row r="14" spans="3:13" ht="14.25">
      <c r="C14" s="12" t="s">
        <v>25</v>
      </c>
      <c r="D14" s="15">
        <v>0</v>
      </c>
      <c r="E14" s="16">
        <v>3790180</v>
      </c>
      <c r="F14" s="16">
        <v>8690935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f t="shared" si="0"/>
        <v>12481115</v>
      </c>
      <c r="M14" s="13"/>
    </row>
    <row r="15" spans="3:12" s="13" customFormat="1" ht="14.25">
      <c r="C15" s="14" t="s">
        <v>26</v>
      </c>
      <c r="D15" s="15">
        <f>51211406+54836905+46823377</f>
        <v>152871688</v>
      </c>
      <c r="E15" s="16">
        <v>0</v>
      </c>
      <c r="F15" s="16">
        <v>0</v>
      </c>
      <c r="G15" s="16">
        <f>6400267+1316380+1314796</f>
        <v>9031443</v>
      </c>
      <c r="H15" s="16">
        <f>3887415+1677565+305040</f>
        <v>5870020</v>
      </c>
      <c r="I15" s="16">
        <f>8629110+725450+1651212</f>
        <v>11005772</v>
      </c>
      <c r="J15" s="16">
        <f>6556573+917754+201857</f>
        <v>7676184</v>
      </c>
      <c r="K15" s="16">
        <f>5740001+912120+2343977</f>
        <v>8996098</v>
      </c>
      <c r="L15" s="16">
        <f t="shared" si="0"/>
        <v>195451205</v>
      </c>
    </row>
    <row r="16" spans="3:13" ht="14.25">
      <c r="C16" s="12" t="s">
        <v>27</v>
      </c>
      <c r="D16" s="41">
        <f>6127102+16961029</f>
        <v>23088131</v>
      </c>
      <c r="E16" s="16">
        <v>2700000</v>
      </c>
      <c r="F16" s="16">
        <v>0</v>
      </c>
      <c r="G16" s="16">
        <v>700882</v>
      </c>
      <c r="H16" s="16">
        <f>1900675+900000</f>
        <v>2800675</v>
      </c>
      <c r="I16" s="16">
        <v>5515</v>
      </c>
      <c r="J16" s="16">
        <v>120000</v>
      </c>
      <c r="K16" s="16">
        <v>0</v>
      </c>
      <c r="L16" s="16">
        <f t="shared" si="0"/>
        <v>29415203</v>
      </c>
      <c r="M16" s="13"/>
    </row>
    <row r="17" spans="3:13" ht="14.25">
      <c r="C17" s="12" t="s">
        <v>28</v>
      </c>
      <c r="D17" s="15">
        <v>282523</v>
      </c>
      <c r="E17" s="16">
        <v>0</v>
      </c>
      <c r="F17" s="16">
        <v>0</v>
      </c>
      <c r="G17" s="16">
        <v>0</v>
      </c>
      <c r="H17" s="16">
        <v>1225000</v>
      </c>
      <c r="I17" s="16">
        <v>0</v>
      </c>
      <c r="J17" s="16">
        <v>18000000</v>
      </c>
      <c r="K17" s="16">
        <v>0</v>
      </c>
      <c r="L17" s="16">
        <f t="shared" si="0"/>
        <v>19507523</v>
      </c>
      <c r="M17" s="13"/>
    </row>
    <row r="18" spans="3:13" ht="14.25">
      <c r="C18" s="12" t="s">
        <v>29</v>
      </c>
      <c r="D18" s="15">
        <v>4189150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f t="shared" si="0"/>
        <v>4189150</v>
      </c>
      <c r="M18" s="13"/>
    </row>
    <row r="19" spans="3:12" s="13" customFormat="1" ht="14.25">
      <c r="C19" s="17" t="s">
        <v>30</v>
      </c>
      <c r="D19" s="15">
        <v>1588351</v>
      </c>
      <c r="E19" s="16">
        <v>0</v>
      </c>
      <c r="F19" s="16">
        <v>0</v>
      </c>
      <c r="G19" s="16">
        <v>0</v>
      </c>
      <c r="H19" s="16" t="e">
        <f>#REF!</f>
        <v>#REF!</v>
      </c>
      <c r="I19" s="16">
        <v>0</v>
      </c>
      <c r="J19" s="16" t="e">
        <f>#REF!</f>
        <v>#REF!</v>
      </c>
      <c r="K19" s="16">
        <v>0</v>
      </c>
      <c r="L19" s="16" t="e">
        <f t="shared" si="0"/>
        <v>#REF!</v>
      </c>
    </row>
    <row r="20" spans="3:13" ht="14.25">
      <c r="C20" s="18" t="s">
        <v>31</v>
      </c>
      <c r="D20" s="19">
        <f>8058633-D19</f>
        <v>6470282</v>
      </c>
      <c r="E20" s="19">
        <v>4000000</v>
      </c>
      <c r="F20" s="19">
        <v>3445704</v>
      </c>
      <c r="G20" s="19">
        <v>157921</v>
      </c>
      <c r="H20" s="19" t="e">
        <f>3965000-H19</f>
        <v>#REF!</v>
      </c>
      <c r="I20" s="19">
        <v>233544</v>
      </c>
      <c r="J20" s="19" t="e">
        <f>5268563-J19</f>
        <v>#REF!</v>
      </c>
      <c r="K20" s="19">
        <v>1057000</v>
      </c>
      <c r="L20" s="19" t="e">
        <f t="shared" si="0"/>
        <v>#REF!</v>
      </c>
      <c r="M20" s="13"/>
    </row>
    <row r="21" spans="3:13" ht="14.25">
      <c r="C21" s="12" t="s">
        <v>32</v>
      </c>
      <c r="D21" s="15">
        <f aca="true" t="shared" si="1" ref="D21:L21">SUM(D12:D20)</f>
        <v>319111040</v>
      </c>
      <c r="E21" s="15">
        <f t="shared" si="1"/>
        <v>40309108</v>
      </c>
      <c r="F21" s="15">
        <f t="shared" si="1"/>
        <v>42154498</v>
      </c>
      <c r="G21" s="15">
        <f t="shared" si="1"/>
        <v>25451456</v>
      </c>
      <c r="H21" s="15" t="e">
        <f t="shared" si="1"/>
        <v>#REF!</v>
      </c>
      <c r="I21" s="15">
        <f t="shared" si="1"/>
        <v>23125000</v>
      </c>
      <c r="J21" s="15" t="e">
        <f t="shared" si="1"/>
        <v>#REF!</v>
      </c>
      <c r="K21" s="15">
        <f t="shared" si="1"/>
        <v>22304568</v>
      </c>
      <c r="L21" s="15" t="e">
        <f t="shared" si="1"/>
        <v>#REF!</v>
      </c>
      <c r="M21" s="13"/>
    </row>
    <row r="22" spans="3:13" ht="14.25"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3"/>
    </row>
    <row r="23" spans="3:13" ht="14.25">
      <c r="C23" s="18" t="s">
        <v>33</v>
      </c>
      <c r="D23" s="19">
        <v>0</v>
      </c>
      <c r="E23" s="19">
        <v>5250000</v>
      </c>
      <c r="F23" s="19">
        <v>8000000</v>
      </c>
      <c r="G23" s="19">
        <v>1293019</v>
      </c>
      <c r="H23" s="19">
        <v>850000</v>
      </c>
      <c r="I23" s="19">
        <v>500000</v>
      </c>
      <c r="J23" s="19">
        <v>3469855</v>
      </c>
      <c r="K23" s="19">
        <v>2271163</v>
      </c>
      <c r="L23" s="19">
        <f>SUM(D23:K23)</f>
        <v>21634037</v>
      </c>
      <c r="M23" s="13"/>
    </row>
    <row r="24" spans="3:13" s="20" customFormat="1" ht="15.75">
      <c r="C24" s="21" t="s">
        <v>34</v>
      </c>
      <c r="D24" s="36">
        <f aca="true" t="shared" si="2" ref="D24:L24">SUM(D21:D23)</f>
        <v>319111040</v>
      </c>
      <c r="E24" s="36">
        <f t="shared" si="2"/>
        <v>45559108</v>
      </c>
      <c r="F24" s="36">
        <f t="shared" si="2"/>
        <v>50154498</v>
      </c>
      <c r="G24" s="36">
        <f t="shared" si="2"/>
        <v>26744475</v>
      </c>
      <c r="H24" s="36" t="e">
        <f t="shared" si="2"/>
        <v>#REF!</v>
      </c>
      <c r="I24" s="36">
        <f t="shared" si="2"/>
        <v>23625000</v>
      </c>
      <c r="J24" s="36" t="e">
        <f t="shared" si="2"/>
        <v>#REF!</v>
      </c>
      <c r="K24" s="36">
        <f t="shared" si="2"/>
        <v>24575731</v>
      </c>
      <c r="L24" s="36" t="e">
        <f t="shared" si="2"/>
        <v>#REF!</v>
      </c>
      <c r="M24" s="37"/>
    </row>
    <row r="25" spans="3:13" s="27" customFormat="1" ht="14.25">
      <c r="C25" s="18"/>
      <c r="D25" s="16"/>
      <c r="E25" s="16"/>
      <c r="F25" s="16"/>
      <c r="G25" s="16"/>
      <c r="H25" s="16"/>
      <c r="I25" s="16"/>
      <c r="J25" s="16"/>
      <c r="K25" s="16"/>
      <c r="L25" s="15"/>
      <c r="M25" s="28"/>
    </row>
    <row r="26" spans="2:13" s="27" customFormat="1" ht="14.25">
      <c r="B26" s="22"/>
      <c r="C26" s="12" t="s">
        <v>35</v>
      </c>
      <c r="D26" s="15">
        <v>45000000</v>
      </c>
      <c r="E26" s="15">
        <v>13000000</v>
      </c>
      <c r="F26" s="15">
        <f>13095935-F14</f>
        <v>4405000</v>
      </c>
      <c r="G26" s="15">
        <v>1947751</v>
      </c>
      <c r="H26" s="15">
        <v>15000000</v>
      </c>
      <c r="I26" s="15">
        <v>3335865</v>
      </c>
      <c r="J26" s="15">
        <v>17000000</v>
      </c>
      <c r="K26" s="15">
        <v>150000</v>
      </c>
      <c r="L26" s="16">
        <f>SUM(D26:K26)</f>
        <v>99838616</v>
      </c>
      <c r="M26" s="28"/>
    </row>
    <row r="27" spans="3:12" s="28" customFormat="1" ht="14.25">
      <c r="C27" s="23" t="s">
        <v>36</v>
      </c>
      <c r="D27" s="16">
        <v>139032472</v>
      </c>
      <c r="E27" s="16">
        <v>769132</v>
      </c>
      <c r="F27" s="16">
        <v>799688</v>
      </c>
      <c r="G27" s="16">
        <v>9065536</v>
      </c>
      <c r="H27" s="16">
        <v>258000</v>
      </c>
      <c r="I27" s="16">
        <v>4597500</v>
      </c>
      <c r="J27" s="16">
        <v>62175369</v>
      </c>
      <c r="K27" s="16">
        <v>1476891</v>
      </c>
      <c r="L27" s="16">
        <f>SUM(D27:K27)</f>
        <v>218174588</v>
      </c>
    </row>
    <row r="28" spans="1:13" s="27" customFormat="1" ht="14.25">
      <c r="A28" s="29"/>
      <c r="C28" s="9" t="s">
        <v>37</v>
      </c>
      <c r="D28" s="16">
        <v>39000000</v>
      </c>
      <c r="E28" s="16">
        <v>0</v>
      </c>
      <c r="F28" s="16">
        <v>0</v>
      </c>
      <c r="G28" s="16">
        <v>4400000</v>
      </c>
      <c r="H28" s="16">
        <v>0</v>
      </c>
      <c r="I28" s="16">
        <v>6000000</v>
      </c>
      <c r="J28" s="16">
        <v>0</v>
      </c>
      <c r="K28" s="16">
        <v>0</v>
      </c>
      <c r="L28" s="16">
        <f>SUM(D28:K28)</f>
        <v>49400000</v>
      </c>
      <c r="M28" s="28"/>
    </row>
    <row r="29" spans="1:13" s="20" customFormat="1" ht="16.5" thickBot="1">
      <c r="A29" s="24"/>
      <c r="B29" s="25"/>
      <c r="C29" s="20" t="s">
        <v>38</v>
      </c>
      <c r="D29" s="38">
        <f aca="true" t="shared" si="3" ref="D29:L29">SUM(D24:D28)</f>
        <v>542143512</v>
      </c>
      <c r="E29" s="38">
        <f t="shared" si="3"/>
        <v>59328240</v>
      </c>
      <c r="F29" s="38">
        <f t="shared" si="3"/>
        <v>55359186</v>
      </c>
      <c r="G29" s="38">
        <f t="shared" si="3"/>
        <v>42157762</v>
      </c>
      <c r="H29" s="38" t="e">
        <f t="shared" si="3"/>
        <v>#REF!</v>
      </c>
      <c r="I29" s="38">
        <f t="shared" si="3"/>
        <v>37558365</v>
      </c>
      <c r="J29" s="38" t="e">
        <f t="shared" si="3"/>
        <v>#REF!</v>
      </c>
      <c r="K29" s="38">
        <f t="shared" si="3"/>
        <v>26202622</v>
      </c>
      <c r="L29" s="38" t="e">
        <f t="shared" si="3"/>
        <v>#REF!</v>
      </c>
      <c r="M29" s="37"/>
    </row>
    <row r="30" spans="3:13" s="27" customFormat="1" ht="39" customHeight="1" thickTop="1">
      <c r="C30" s="26"/>
      <c r="D30" s="16"/>
      <c r="E30" s="16"/>
      <c r="F30" s="16"/>
      <c r="G30" s="16"/>
      <c r="H30" s="16"/>
      <c r="I30" s="16"/>
      <c r="J30" s="16"/>
      <c r="K30" s="16"/>
      <c r="L30" s="16"/>
      <c r="M30" s="28"/>
    </row>
    <row r="31" spans="1:13" s="27" customFormat="1" ht="14.25">
      <c r="A31" s="30" t="s">
        <v>39</v>
      </c>
      <c r="B31" s="30"/>
      <c r="C31" s="26"/>
      <c r="D31" s="16"/>
      <c r="E31" s="16"/>
      <c r="F31" s="16"/>
      <c r="G31" s="16"/>
      <c r="H31" s="16"/>
      <c r="I31" s="16"/>
      <c r="J31" s="16"/>
      <c r="K31" s="16"/>
      <c r="L31" s="16"/>
      <c r="M31" s="28"/>
    </row>
    <row r="32" spans="1:13" s="27" customFormat="1" ht="14.25">
      <c r="A32" s="30"/>
      <c r="B32" s="30" t="s">
        <v>23</v>
      </c>
      <c r="C32" s="26"/>
      <c r="D32" s="16"/>
      <c r="E32" s="16"/>
      <c r="F32" s="16"/>
      <c r="G32" s="16"/>
      <c r="H32" s="16"/>
      <c r="I32" s="16"/>
      <c r="J32" s="16"/>
      <c r="K32" s="16"/>
      <c r="L32" s="16"/>
      <c r="M32" s="28"/>
    </row>
    <row r="33" spans="3:13" s="27" customFormat="1" ht="14.25">
      <c r="C33" s="26" t="s">
        <v>40</v>
      </c>
      <c r="D33" s="35">
        <v>133417907</v>
      </c>
      <c r="E33" s="35">
        <v>0</v>
      </c>
      <c r="F33" s="35">
        <v>0</v>
      </c>
      <c r="G33" s="35">
        <v>13007307</v>
      </c>
      <c r="H33" s="35">
        <v>7954004</v>
      </c>
      <c r="I33" s="35">
        <v>12768446</v>
      </c>
      <c r="J33" s="35">
        <v>34668234</v>
      </c>
      <c r="K33" s="35">
        <v>12912718</v>
      </c>
      <c r="L33" s="35">
        <f aca="true" t="shared" si="4" ref="L33:L41">SUM(D33:K33)</f>
        <v>214728616</v>
      </c>
      <c r="M33" s="28"/>
    </row>
    <row r="34" spans="3:13" s="27" customFormat="1" ht="14.25">
      <c r="C34" s="26" t="s">
        <v>41</v>
      </c>
      <c r="D34" s="16">
        <v>24451657</v>
      </c>
      <c r="E34" s="16">
        <f>E24</f>
        <v>45559108</v>
      </c>
      <c r="F34" s="16">
        <v>0</v>
      </c>
      <c r="G34" s="16">
        <v>0</v>
      </c>
      <c r="H34" s="16">
        <v>4822184</v>
      </c>
      <c r="I34" s="16">
        <v>0</v>
      </c>
      <c r="J34" s="16">
        <v>2519364</v>
      </c>
      <c r="K34" s="16">
        <v>388638</v>
      </c>
      <c r="L34" s="16">
        <f t="shared" si="4"/>
        <v>77740951</v>
      </c>
      <c r="M34" s="28"/>
    </row>
    <row r="35" spans="3:13" s="27" customFormat="1" ht="14.25">
      <c r="C35" s="26" t="s">
        <v>42</v>
      </c>
      <c r="D35" s="16">
        <v>4241946</v>
      </c>
      <c r="E35" s="16">
        <v>0</v>
      </c>
      <c r="F35" s="16">
        <f>F24</f>
        <v>50154498</v>
      </c>
      <c r="G35" s="16">
        <v>0</v>
      </c>
      <c r="H35" s="16">
        <v>8338594</v>
      </c>
      <c r="I35" s="16">
        <v>0</v>
      </c>
      <c r="J35" s="16">
        <v>4580815</v>
      </c>
      <c r="K35" s="16">
        <v>130592</v>
      </c>
      <c r="L35" s="16">
        <f t="shared" si="4"/>
        <v>67446445</v>
      </c>
      <c r="M35" s="28"/>
    </row>
    <row r="36" spans="3:13" s="27" customFormat="1" ht="14.25">
      <c r="C36" s="26" t="s">
        <v>43</v>
      </c>
      <c r="D36" s="16">
        <v>14211187</v>
      </c>
      <c r="E36" s="16">
        <v>0</v>
      </c>
      <c r="F36" s="16">
        <v>0</v>
      </c>
      <c r="G36" s="16">
        <v>959118</v>
      </c>
      <c r="H36" s="16">
        <v>0</v>
      </c>
      <c r="I36" s="16">
        <v>803673</v>
      </c>
      <c r="J36" s="16">
        <v>1050677</v>
      </c>
      <c r="K36" s="16">
        <v>1275329</v>
      </c>
      <c r="L36" s="16">
        <f t="shared" si="4"/>
        <v>18299984</v>
      </c>
      <c r="M36" s="28"/>
    </row>
    <row r="37" spans="3:13" s="27" customFormat="1" ht="14.25">
      <c r="C37" s="26" t="s">
        <v>44</v>
      </c>
      <c r="D37" s="16">
        <f>53299665-D36</f>
        <v>39088478</v>
      </c>
      <c r="E37" s="16">
        <v>0</v>
      </c>
      <c r="F37" s="16">
        <v>0</v>
      </c>
      <c r="G37" s="16">
        <f>3763809-G36</f>
        <v>2804691</v>
      </c>
      <c r="H37" s="16">
        <v>1464186</v>
      </c>
      <c r="I37" s="16">
        <f>2625256-I36</f>
        <v>1821583</v>
      </c>
      <c r="J37" s="16">
        <f>4441668-J36</f>
        <v>3390991</v>
      </c>
      <c r="K37" s="16">
        <f>2167602-K36</f>
        <v>892273</v>
      </c>
      <c r="L37" s="16">
        <f t="shared" si="4"/>
        <v>49462202</v>
      </c>
      <c r="M37" s="28"/>
    </row>
    <row r="38" spans="3:13" s="27" customFormat="1" ht="14.25">
      <c r="C38" s="26" t="s">
        <v>45</v>
      </c>
      <c r="D38" s="16">
        <v>17101497</v>
      </c>
      <c r="E38" s="16">
        <v>0</v>
      </c>
      <c r="F38" s="16">
        <v>0</v>
      </c>
      <c r="G38" s="16">
        <v>2034606</v>
      </c>
      <c r="H38" s="16">
        <v>119354</v>
      </c>
      <c r="I38" s="16">
        <v>1828492</v>
      </c>
      <c r="J38" s="16">
        <v>1007601</v>
      </c>
      <c r="K38" s="16">
        <v>2122844</v>
      </c>
      <c r="L38" s="16">
        <f t="shared" si="4"/>
        <v>24214394</v>
      </c>
      <c r="M38" s="28"/>
    </row>
    <row r="39" spans="3:13" s="27" customFormat="1" ht="14.25">
      <c r="C39" s="26" t="s">
        <v>46</v>
      </c>
      <c r="D39" s="16">
        <v>17702908</v>
      </c>
      <c r="E39" s="16">
        <v>0</v>
      </c>
      <c r="F39" s="16">
        <v>0</v>
      </c>
      <c r="G39" s="16">
        <v>2585674</v>
      </c>
      <c r="H39" s="16">
        <v>614568</v>
      </c>
      <c r="I39" s="16">
        <v>2396990</v>
      </c>
      <c r="J39" s="16">
        <v>4178055</v>
      </c>
      <c r="K39" s="16">
        <v>2648768</v>
      </c>
      <c r="L39" s="16">
        <f t="shared" si="4"/>
        <v>30126963</v>
      </c>
      <c r="M39" s="28"/>
    </row>
    <row r="40" spans="3:13" s="27" customFormat="1" ht="14.25">
      <c r="C40" s="26" t="s">
        <v>47</v>
      </c>
      <c r="D40" s="16">
        <v>33342168</v>
      </c>
      <c r="E40" s="15">
        <v>0</v>
      </c>
      <c r="F40" s="15">
        <v>0</v>
      </c>
      <c r="G40" s="15">
        <v>4228079</v>
      </c>
      <c r="H40" s="15">
        <v>3017733</v>
      </c>
      <c r="I40" s="15">
        <v>3280816</v>
      </c>
      <c r="J40" s="16">
        <v>3370326</v>
      </c>
      <c r="K40" s="16">
        <v>3954569</v>
      </c>
      <c r="L40" s="16">
        <f t="shared" si="4"/>
        <v>51193691</v>
      </c>
      <c r="M40" s="28"/>
    </row>
    <row r="41" spans="3:13" s="27" customFormat="1" ht="14.25">
      <c r="C41" s="12" t="s">
        <v>48</v>
      </c>
      <c r="D41" s="19">
        <v>35553292</v>
      </c>
      <c r="E41" s="19">
        <v>0</v>
      </c>
      <c r="F41" s="19">
        <v>0</v>
      </c>
      <c r="G41" s="19">
        <v>1125000</v>
      </c>
      <c r="H41" s="19">
        <v>30000</v>
      </c>
      <c r="I41" s="19">
        <v>725000</v>
      </c>
      <c r="J41" s="19">
        <v>260000</v>
      </c>
      <c r="K41" s="19">
        <v>250000</v>
      </c>
      <c r="L41" s="19">
        <f t="shared" si="4"/>
        <v>37943292</v>
      </c>
      <c r="M41" s="28"/>
    </row>
    <row r="42" spans="3:13" s="20" customFormat="1" ht="15.75">
      <c r="C42" s="21" t="s">
        <v>34</v>
      </c>
      <c r="D42" s="39">
        <f aca="true" t="shared" si="5" ref="D42:L42">SUM(D33:D41)</f>
        <v>319111040</v>
      </c>
      <c r="E42" s="39">
        <f t="shared" si="5"/>
        <v>45559108</v>
      </c>
      <c r="F42" s="39">
        <f t="shared" si="5"/>
        <v>50154498</v>
      </c>
      <c r="G42" s="39">
        <f t="shared" si="5"/>
        <v>26744475</v>
      </c>
      <c r="H42" s="39">
        <f t="shared" si="5"/>
        <v>26360623</v>
      </c>
      <c r="I42" s="39">
        <f t="shared" si="5"/>
        <v>23625000</v>
      </c>
      <c r="J42" s="39">
        <f t="shared" si="5"/>
        <v>55026063</v>
      </c>
      <c r="K42" s="39">
        <f t="shared" si="5"/>
        <v>24575731</v>
      </c>
      <c r="L42" s="39">
        <f t="shared" si="5"/>
        <v>571156538</v>
      </c>
      <c r="M42" s="37"/>
    </row>
    <row r="43" spans="3:13" s="27" customFormat="1" ht="14.25">
      <c r="C43" s="18"/>
      <c r="D43" s="15"/>
      <c r="E43" s="15"/>
      <c r="F43" s="15"/>
      <c r="G43" s="15"/>
      <c r="H43" s="15"/>
      <c r="I43" s="15"/>
      <c r="J43" s="15"/>
      <c r="K43" s="15"/>
      <c r="L43" s="15"/>
      <c r="M43" s="28"/>
    </row>
    <row r="44" spans="3:13" s="27" customFormat="1" ht="14.25">
      <c r="C44" s="12" t="s">
        <v>35</v>
      </c>
      <c r="D44" s="15">
        <f aca="true" t="shared" si="6" ref="D44:K46">D26</f>
        <v>45000000</v>
      </c>
      <c r="E44" s="15">
        <f t="shared" si="6"/>
        <v>13000000</v>
      </c>
      <c r="F44" s="15">
        <f t="shared" si="6"/>
        <v>4405000</v>
      </c>
      <c r="G44" s="15">
        <f t="shared" si="6"/>
        <v>1947751</v>
      </c>
      <c r="H44" s="15">
        <f t="shared" si="6"/>
        <v>15000000</v>
      </c>
      <c r="I44" s="15">
        <f>I26</f>
        <v>3335865</v>
      </c>
      <c r="J44" s="15">
        <f t="shared" si="6"/>
        <v>17000000</v>
      </c>
      <c r="K44" s="15">
        <f t="shared" si="6"/>
        <v>150000</v>
      </c>
      <c r="L44" s="16">
        <f>SUM(D44:K44)</f>
        <v>99838616</v>
      </c>
      <c r="M44" s="28"/>
    </row>
    <row r="45" spans="3:13" s="27" customFormat="1" ht="14.25">
      <c r="C45" s="9" t="s">
        <v>36</v>
      </c>
      <c r="D45" s="15">
        <f t="shared" si="6"/>
        <v>139032472</v>
      </c>
      <c r="E45" s="15">
        <f t="shared" si="6"/>
        <v>769132</v>
      </c>
      <c r="F45" s="15">
        <f t="shared" si="6"/>
        <v>799688</v>
      </c>
      <c r="G45" s="15">
        <f t="shared" si="6"/>
        <v>9065536</v>
      </c>
      <c r="H45" s="15">
        <f t="shared" si="6"/>
        <v>258000</v>
      </c>
      <c r="I45" s="15">
        <f>I27</f>
        <v>4597500</v>
      </c>
      <c r="J45" s="15">
        <f t="shared" si="6"/>
        <v>62175369</v>
      </c>
      <c r="K45" s="15">
        <f t="shared" si="6"/>
        <v>1476891</v>
      </c>
      <c r="L45" s="16">
        <f>SUM(D45:K45)</f>
        <v>218174588</v>
      </c>
      <c r="M45" s="28"/>
    </row>
    <row r="46" spans="3:13" s="27" customFormat="1" ht="14.25">
      <c r="C46" s="9" t="s">
        <v>37</v>
      </c>
      <c r="D46" s="15">
        <f t="shared" si="6"/>
        <v>39000000</v>
      </c>
      <c r="E46" s="15">
        <f t="shared" si="6"/>
        <v>0</v>
      </c>
      <c r="F46" s="15">
        <f t="shared" si="6"/>
        <v>0</v>
      </c>
      <c r="G46" s="15">
        <f t="shared" si="6"/>
        <v>4400000</v>
      </c>
      <c r="H46" s="15">
        <f t="shared" si="6"/>
        <v>0</v>
      </c>
      <c r="I46" s="15">
        <f t="shared" si="6"/>
        <v>6000000</v>
      </c>
      <c r="J46" s="15">
        <f t="shared" si="6"/>
        <v>0</v>
      </c>
      <c r="K46" s="15">
        <f t="shared" si="6"/>
        <v>0</v>
      </c>
      <c r="L46" s="16">
        <f>SUM(D46:K46)</f>
        <v>49400000</v>
      </c>
      <c r="M46" s="28"/>
    </row>
    <row r="47" spans="3:13" s="20" customFormat="1" ht="16.5" thickBot="1">
      <c r="C47" s="20" t="s">
        <v>49</v>
      </c>
      <c r="D47" s="38">
        <f aca="true" t="shared" si="7" ref="D47:L47">SUM(D42:D46)</f>
        <v>542143512</v>
      </c>
      <c r="E47" s="38">
        <f t="shared" si="7"/>
        <v>59328240</v>
      </c>
      <c r="F47" s="38">
        <f t="shared" si="7"/>
        <v>55359186</v>
      </c>
      <c r="G47" s="38">
        <f t="shared" si="7"/>
        <v>42157762</v>
      </c>
      <c r="H47" s="38">
        <f t="shared" si="7"/>
        <v>41618623</v>
      </c>
      <c r="I47" s="38">
        <f t="shared" si="7"/>
        <v>37558365</v>
      </c>
      <c r="J47" s="38">
        <f t="shared" si="7"/>
        <v>134201432</v>
      </c>
      <c r="K47" s="38">
        <f t="shared" si="7"/>
        <v>26202622</v>
      </c>
      <c r="L47" s="38">
        <f t="shared" si="7"/>
        <v>938569742</v>
      </c>
      <c r="M47" s="37"/>
    </row>
    <row r="48" spans="3:13" s="27" customFormat="1" ht="15" thickTop="1">
      <c r="C48" s="9"/>
      <c r="D48" s="16"/>
      <c r="E48" s="16"/>
      <c r="F48" s="16"/>
      <c r="G48" s="16"/>
      <c r="H48" s="16"/>
      <c r="I48" s="16"/>
      <c r="J48" s="16"/>
      <c r="K48" s="16"/>
      <c r="L48" s="16"/>
      <c r="M48" s="28"/>
    </row>
    <row r="49" spans="3:13" ht="14.25"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13"/>
    </row>
    <row r="50" spans="3:13" ht="14.25">
      <c r="C50" s="9"/>
      <c r="D50" s="16">
        <f aca="true" t="shared" si="8" ref="D50:L50">D29-D47</f>
        <v>0</v>
      </c>
      <c r="E50" s="16">
        <f>E29-E47</f>
        <v>0</v>
      </c>
      <c r="F50" s="16">
        <f t="shared" si="8"/>
        <v>0</v>
      </c>
      <c r="G50" s="16">
        <f t="shared" si="8"/>
        <v>0</v>
      </c>
      <c r="H50" s="16" t="e">
        <f>H29-H47</f>
        <v>#REF!</v>
      </c>
      <c r="I50" s="16">
        <f t="shared" si="8"/>
        <v>0</v>
      </c>
      <c r="J50" s="16" t="e">
        <f t="shared" si="8"/>
        <v>#REF!</v>
      </c>
      <c r="K50" s="16">
        <f t="shared" si="8"/>
        <v>0</v>
      </c>
      <c r="L50" s="16" t="e">
        <f t="shared" si="8"/>
        <v>#REF!</v>
      </c>
      <c r="M50" s="13"/>
    </row>
    <row r="51" spans="3:13" ht="14.25"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3"/>
    </row>
    <row r="52" spans="4:13" ht="12.75">
      <c r="D52" s="40"/>
      <c r="E52" s="40"/>
      <c r="F52" s="40"/>
      <c r="G52" s="40"/>
      <c r="H52" s="40"/>
      <c r="I52" s="40"/>
      <c r="J52" s="40"/>
      <c r="K52" s="40"/>
      <c r="L52" s="40"/>
      <c r="M52" s="13"/>
    </row>
    <row r="53" spans="4:13" ht="12.75">
      <c r="D53" s="40"/>
      <c r="E53" s="40"/>
      <c r="F53" s="40"/>
      <c r="G53" s="40"/>
      <c r="H53" s="40"/>
      <c r="I53" s="40"/>
      <c r="J53" s="40"/>
      <c r="K53" s="40"/>
      <c r="L53" s="40"/>
      <c r="M53" s="13"/>
    </row>
    <row r="54" spans="4:13" ht="12.75"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4:13" ht="12.75">
      <c r="D55" s="40"/>
      <c r="E55" s="40"/>
      <c r="F55" s="40"/>
      <c r="G55" s="40"/>
      <c r="H55" s="40"/>
      <c r="I55" s="40"/>
      <c r="J55" s="40"/>
      <c r="K55" s="40"/>
      <c r="L55" s="40"/>
      <c r="M55" s="13"/>
    </row>
    <row r="56" spans="4:13" ht="12.75">
      <c r="D56" s="40"/>
      <c r="E56" s="40"/>
      <c r="F56" s="40"/>
      <c r="G56" s="40"/>
      <c r="H56" s="40"/>
      <c r="I56" s="40"/>
      <c r="J56" s="40"/>
      <c r="K56" s="40"/>
      <c r="L56" s="40"/>
      <c r="M56" s="13"/>
    </row>
    <row r="57" spans="4:13" ht="12.75">
      <c r="D57" s="40"/>
      <c r="E57" s="40"/>
      <c r="F57" s="40"/>
      <c r="G57" s="40"/>
      <c r="H57" s="40"/>
      <c r="I57" s="40"/>
      <c r="J57" s="40"/>
      <c r="K57" s="40"/>
      <c r="L57" s="40"/>
      <c r="M57" s="13"/>
    </row>
    <row r="58" spans="4:13" ht="12.75">
      <c r="D58" s="40"/>
      <c r="E58" s="40"/>
      <c r="F58" s="40"/>
      <c r="G58" s="40"/>
      <c r="H58" s="40"/>
      <c r="I58" s="40"/>
      <c r="J58" s="40"/>
      <c r="K58" s="40"/>
      <c r="L58" s="40"/>
      <c r="M58" s="13"/>
    </row>
    <row r="59" spans="4:13" ht="12.75">
      <c r="D59" s="40"/>
      <c r="E59" s="40"/>
      <c r="F59" s="40"/>
      <c r="G59" s="40"/>
      <c r="H59" s="40"/>
      <c r="I59" s="40"/>
      <c r="J59" s="40"/>
      <c r="K59" s="40"/>
      <c r="L59" s="40"/>
      <c r="M59" s="13"/>
    </row>
    <row r="60" spans="4:13" ht="12.75">
      <c r="D60" s="40"/>
      <c r="E60" s="40"/>
      <c r="F60" s="40"/>
      <c r="G60" s="40"/>
      <c r="H60" s="40"/>
      <c r="I60" s="40"/>
      <c r="J60" s="40"/>
      <c r="K60" s="40"/>
      <c r="L60" s="40"/>
      <c r="M60" s="13"/>
    </row>
    <row r="61" spans="4:13" ht="12.75">
      <c r="D61" s="40"/>
      <c r="E61" s="40"/>
      <c r="F61" s="40"/>
      <c r="G61" s="40"/>
      <c r="H61" s="40"/>
      <c r="I61" s="40"/>
      <c r="J61" s="40"/>
      <c r="K61" s="40"/>
      <c r="L61" s="40"/>
      <c r="M61" s="13"/>
    </row>
    <row r="62" spans="4:13" ht="12.75">
      <c r="D62" s="40"/>
      <c r="E62" s="40"/>
      <c r="F62" s="40"/>
      <c r="G62" s="40"/>
      <c r="H62" s="40"/>
      <c r="I62" s="40"/>
      <c r="J62" s="40"/>
      <c r="K62" s="40"/>
      <c r="L62" s="40"/>
      <c r="M62" s="13"/>
    </row>
    <row r="63" spans="4:13" ht="12.75">
      <c r="D63" s="40"/>
      <c r="E63" s="40"/>
      <c r="F63" s="40"/>
      <c r="G63" s="40"/>
      <c r="H63" s="40"/>
      <c r="I63" s="40"/>
      <c r="J63" s="40"/>
      <c r="K63" s="40"/>
      <c r="L63" s="40"/>
      <c r="M63" s="13"/>
    </row>
    <row r="64" spans="4:13" ht="12.75">
      <c r="D64" s="40"/>
      <c r="E64" s="40"/>
      <c r="F64" s="40"/>
      <c r="G64" s="40"/>
      <c r="H64" s="40"/>
      <c r="I64" s="40"/>
      <c r="J64" s="40"/>
      <c r="K64" s="40"/>
      <c r="L64" s="40"/>
      <c r="M64" s="13"/>
    </row>
    <row r="65" spans="4:13" ht="12.75">
      <c r="D65" s="40"/>
      <c r="E65" s="40"/>
      <c r="F65" s="40"/>
      <c r="G65" s="40"/>
      <c r="H65" s="40"/>
      <c r="I65" s="40"/>
      <c r="J65" s="40"/>
      <c r="K65" s="40"/>
      <c r="L65" s="40"/>
      <c r="M65" s="13"/>
    </row>
    <row r="66" spans="4:13" ht="12.75">
      <c r="D66" s="40"/>
      <c r="E66" s="40"/>
      <c r="F66" s="40"/>
      <c r="G66" s="40"/>
      <c r="H66" s="40"/>
      <c r="I66" s="40"/>
      <c r="J66" s="40"/>
      <c r="K66" s="40"/>
      <c r="L66" s="40"/>
      <c r="M66" s="13"/>
    </row>
    <row r="67" spans="4:13" ht="12.75">
      <c r="D67" s="40"/>
      <c r="E67" s="40"/>
      <c r="F67" s="40"/>
      <c r="G67" s="40"/>
      <c r="H67" s="40"/>
      <c r="I67" s="40"/>
      <c r="J67" s="40"/>
      <c r="K67" s="40"/>
      <c r="L67" s="40"/>
      <c r="M67" s="13"/>
    </row>
    <row r="68" spans="4:13" ht="12.75">
      <c r="D68" s="40"/>
      <c r="E68" s="40"/>
      <c r="F68" s="40"/>
      <c r="G68" s="40"/>
      <c r="H68" s="40"/>
      <c r="I68" s="40"/>
      <c r="J68" s="40"/>
      <c r="K68" s="40"/>
      <c r="L68" s="40"/>
      <c r="M68" s="13"/>
    </row>
    <row r="69" spans="4:13" ht="12.75">
      <c r="D69" s="40"/>
      <c r="E69" s="40"/>
      <c r="F69" s="40"/>
      <c r="G69" s="40"/>
      <c r="H69" s="40"/>
      <c r="I69" s="40"/>
      <c r="J69" s="40"/>
      <c r="K69" s="40"/>
      <c r="L69" s="40"/>
      <c r="M69" s="13"/>
    </row>
    <row r="70" spans="4:13" ht="12.75">
      <c r="D70" s="40"/>
      <c r="E70" s="40"/>
      <c r="F70" s="40"/>
      <c r="G70" s="40"/>
      <c r="H70" s="40"/>
      <c r="I70" s="40"/>
      <c r="J70" s="40"/>
      <c r="K70" s="40"/>
      <c r="L70" s="40"/>
      <c r="M70" s="13"/>
    </row>
    <row r="71" spans="4:13" ht="12.75">
      <c r="D71" s="40"/>
      <c r="E71" s="40"/>
      <c r="F71" s="40"/>
      <c r="G71" s="40"/>
      <c r="H71" s="40"/>
      <c r="I71" s="40"/>
      <c r="J71" s="40"/>
      <c r="K71" s="40"/>
      <c r="L71" s="40"/>
      <c r="M71" s="13"/>
    </row>
    <row r="72" spans="4:13" ht="12.75">
      <c r="D72" s="40"/>
      <c r="E72" s="40"/>
      <c r="F72" s="40"/>
      <c r="G72" s="40"/>
      <c r="H72" s="40"/>
      <c r="I72" s="40"/>
      <c r="J72" s="40"/>
      <c r="K72" s="40"/>
      <c r="L72" s="40"/>
      <c r="M72" s="13"/>
    </row>
    <row r="73" spans="4:13" ht="12.75">
      <c r="D73" s="40"/>
      <c r="E73" s="40"/>
      <c r="F73" s="40"/>
      <c r="G73" s="40"/>
      <c r="H73" s="40"/>
      <c r="I73" s="40"/>
      <c r="J73" s="40"/>
      <c r="K73" s="40"/>
      <c r="L73" s="40"/>
      <c r="M73" s="13"/>
    </row>
    <row r="74" spans="4:13" ht="12.75">
      <c r="D74" s="40"/>
      <c r="E74" s="40"/>
      <c r="F74" s="40"/>
      <c r="G74" s="40"/>
      <c r="H74" s="40"/>
      <c r="I74" s="40"/>
      <c r="J74" s="40"/>
      <c r="K74" s="40"/>
      <c r="L74" s="40"/>
      <c r="M74" s="13"/>
    </row>
    <row r="75" spans="4:13" ht="12.75">
      <c r="D75" s="40"/>
      <c r="E75" s="40"/>
      <c r="F75" s="40"/>
      <c r="G75" s="40"/>
      <c r="H75" s="40"/>
      <c r="I75" s="40"/>
      <c r="J75" s="40"/>
      <c r="K75" s="40"/>
      <c r="L75" s="40"/>
      <c r="M75" s="13"/>
    </row>
    <row r="76" spans="4:13" ht="12.75">
      <c r="D76" s="40"/>
      <c r="E76" s="40"/>
      <c r="F76" s="40"/>
      <c r="G76" s="40"/>
      <c r="H76" s="40"/>
      <c r="I76" s="40"/>
      <c r="J76" s="40"/>
      <c r="K76" s="40"/>
      <c r="L76" s="40"/>
      <c r="M76" s="13"/>
    </row>
    <row r="77" spans="4:13" ht="12.75">
      <c r="D77" s="40"/>
      <c r="E77" s="40"/>
      <c r="F77" s="40"/>
      <c r="G77" s="40"/>
      <c r="H77" s="40"/>
      <c r="I77" s="40"/>
      <c r="J77" s="40"/>
      <c r="K77" s="40"/>
      <c r="L77" s="40"/>
      <c r="M77" s="13"/>
    </row>
    <row r="78" spans="4:13" ht="12.75">
      <c r="D78" s="40"/>
      <c r="E78" s="40"/>
      <c r="F78" s="40"/>
      <c r="G78" s="40"/>
      <c r="H78" s="40"/>
      <c r="I78" s="40"/>
      <c r="J78" s="40"/>
      <c r="K78" s="40"/>
      <c r="L78" s="40"/>
      <c r="M78" s="13"/>
    </row>
  </sheetData>
  <mergeCells count="3">
    <mergeCell ref="C2:M2"/>
    <mergeCell ref="C3:M3"/>
    <mergeCell ref="C4:M4"/>
  </mergeCells>
  <printOptions horizontalCentered="1"/>
  <pageMargins left="0.22" right="0.27" top="0.73" bottom="0.56" header="0.34" footer="0.21"/>
  <pageSetup fitToHeight="1" fitToWidth="1" horizontalDpi="300" verticalDpi="300" orientation="landscape" scale="64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Murphy</dc:creator>
  <cp:keywords/>
  <dc:description/>
  <cp:lastModifiedBy>mbryans</cp:lastModifiedBy>
  <cp:lastPrinted>2008-06-11T16:57:59Z</cp:lastPrinted>
  <dcterms:created xsi:type="dcterms:W3CDTF">2005-06-08T16:32:16Z</dcterms:created>
  <dcterms:modified xsi:type="dcterms:W3CDTF">2008-07-22T19:40:42Z</dcterms:modified>
  <cp:category/>
  <cp:version/>
  <cp:contentType/>
  <cp:contentStatus/>
</cp:coreProperties>
</file>