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<sst xmlns="http://schemas.openxmlformats.org/spreadsheetml/2006/main" count="400" uniqueCount="268">
  <si>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</si>
  <si>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</si>
  <si>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</si>
  <si>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</si>
  <si>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</si>
  <si>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</si>
  <si>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</si>
  <si>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</si>
  <si>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</si>
  <si>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</si>
  <si>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</si>
  <si>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</si>
  <si>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</si>
  <si>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</si>
  <si>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</si>
  <si>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</si>
  <si>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</si>
  <si>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</si>
  <si>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</si>
  <si>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</si>
  <si>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</si>
  <si>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</si>
  <si>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</si>
  <si>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</si>
  <si>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</si>
  <si>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</si>
  <si>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</si>
  <si>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</si>
  <si>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</si>
  <si>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</si>
  <si>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</si>
  <si>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</si>
  <si>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</si>
  <si>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</si>
  <si>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</si>
  <si>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</si>
  <si>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</si>
  <si>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</si>
  <si>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</si>
  <si>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</si>
  <si>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</si>
  <si>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</si>
  <si>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</si>
  <si>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</si>
  <si>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</si>
  <si>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</si>
  <si>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</si>
  <si>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</si>
  <si>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</si>
  <si>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</si>
  <si>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</si>
  <si>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</si>
  <si>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</si>
  <si>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</si>
  <si>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</si>
  <si>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</si>
  <si>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</si>
  <si>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</si>
  <si>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</si>
  <si>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</si>
  <si>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</si>
  <si>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</si>
  <si>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</si>
  <si>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</si>
  <si>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</si>
  <si>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</si>
  <si>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</si>
  <si>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</si>
  <si>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</si>
  <si>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</si>
  <si>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</si>
  <si>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</si>
  <si>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</si>
  <si>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</si>
  <si>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</si>
  <si>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</si>
  <si>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</si>
  <si>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</si>
  <si>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</si>
  <si>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</si>
  <si>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</si>
  <si>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</si>
  <si>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</si>
  <si>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</si>
  <si>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</si>
  <si>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</si>
  <si>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</si>
  <si>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</si>
  <si>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</si>
  <si>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</si>
  <si>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</si>
  <si>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</si>
  <si>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</si>
  <si>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</si>
  <si>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</si>
  <si>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</si>
  <si>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</si>
  <si>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</si>
  <si>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</si>
  <si>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</si>
  <si>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</si>
  <si>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</si>
  <si>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</si>
  <si>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</si>
  <si>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</si>
  <si>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</si>
  <si>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</si>
  <si>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</si>
  <si>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</si>
  <si>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</si>
  <si>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</si>
  <si>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</si>
  <si>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</si>
  <si>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</si>
  <si>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</si>
  <si>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</si>
  <si>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</si>
  <si>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</si>
  <si>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</si>
  <si>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</si>
  <si>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</si>
  <si>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</si>
  <si>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</si>
  <si>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</si>
  <si>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</si>
  <si>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</si>
  <si>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</si>
  <si>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</si>
  <si>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</si>
  <si>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</si>
  <si>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</si>
  <si>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</si>
  <si>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</si>
  <si>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</si>
  <si>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</si>
  <si>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</si>
  <si>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</si>
  <si>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</si>
  <si>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</si>
  <si>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</si>
  <si>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</si>
  <si>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</si>
  <si>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</si>
  <si>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</si>
  <si>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</si>
  <si>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</si>
  <si>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</si>
  <si>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</si>
  <si>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</si>
  <si>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</si>
  <si>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</si>
  <si>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</si>
  <si>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</si>
  <si>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</si>
  <si>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</si>
  <si>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</si>
  <si>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</si>
  <si>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</si>
  <si>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</si>
  <si>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</si>
  <si>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</si>
  <si>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</si>
  <si>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</si>
  <si>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</si>
  <si>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</si>
  <si>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</si>
  <si>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</si>
  <si>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</si>
  <si>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</si>
  <si>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</si>
  <si>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</si>
  <si>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</si>
  <si>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</si>
  <si>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</si>
  <si>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</si>
  <si>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</si>
  <si>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</si>
  <si>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</si>
  <si>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</si>
  <si>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</si>
  <si>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</si>
  <si>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</si>
  <si>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</si>
  <si>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</si>
  <si>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</si>
  <si>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</si>
  <si>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</si>
  <si>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</si>
  <si>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</si>
  <si>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</si>
  <si>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</si>
  <si>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</si>
  <si>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</si>
  <si>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</si>
  <si>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</si>
  <si>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</si>
  <si>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</si>
  <si>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</si>
  <si>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</si>
  <si>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</si>
  <si>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</si>
  <si>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</si>
  <si>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</si>
  <si>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</si>
  <si>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</si>
  <si>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</si>
  <si>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</si>
  <si>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</si>
  <si>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</si>
  <si>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</si>
  <si>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</si>
  <si>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</si>
  <si>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</si>
  <si>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</si>
  <si>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</si>
  <si>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</si>
  <si>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</si>
  <si>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</si>
  <si>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</si>
  <si>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</si>
  <si>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</si>
  <si>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</si>
  <si>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</si>
  <si>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</si>
  <si>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</si>
  <si>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</si>
  <si>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</si>
  <si>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</si>
  <si>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</si>
  <si>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</si>
  <si>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</si>
  <si>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</si>
  <si>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</si>
  <si>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</si>
  <si>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</si>
  <si>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</si>
  <si>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</si>
  <si>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</si>
  <si>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</si>
  <si>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</si>
  <si>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</si>
  <si>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</si>
  <si>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</si>
  <si>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</si>
  <si>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</si>
  <si>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</si>
  <si>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</si>
  <si>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</si>
  <si>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</si>
  <si>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</si>
  <si>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</si>
  <si>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</si>
  <si>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</si>
  <si>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</si>
  <si>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</si>
  <si>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</si>
  <si>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</si>
  <si>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</si>
  <si>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</si>
  <si>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</si>
  <si>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</si>
  <si>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</si>
  <si>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</si>
  <si>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V. Burns Hargis</t>
  </si>
  <si>
    <t>015</t>
  </si>
  <si>
    <t>Oklahoma City</t>
  </si>
  <si>
    <t>Institution Name:     Oklahoma City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</si>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</sst>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 quotePrefix="1">
      <alignment horizontal="center"/>
    </xf>
    <xf numFmtId="41" fontId="16" fillId="0" borderId="16" xfId="44" applyNumberFormat="1" applyFont="1" applyFill="1" applyBorder="1" applyAlignment="1">
      <alignment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7"/>
      <c r="B5" s="201"/>
    </row>
    <row r="7" spans="1:2" ht="12.75">
      <c r="A7" s="243">
        <v>39923</v>
      </c>
      <c r="B7" s="215" t="s">
        <v>211</v>
      </c>
    </row>
    <row r="8" spans="1:2" ht="25.5">
      <c r="A8" s="215"/>
      <c r="B8" s="215" t="s">
        <v>212</v>
      </c>
    </row>
    <row r="9" spans="1:2" ht="12.75">
      <c r="A9" s="215"/>
      <c r="B9" s="215"/>
    </row>
    <row r="10" spans="1:2" ht="13.5" thickBot="1">
      <c r="A10" s="215"/>
      <c r="B10" s="215"/>
    </row>
    <row r="11" spans="1:2" ht="93" customHeight="1">
      <c r="A11" s="318">
        <v>40338</v>
      </c>
      <c r="B11" s="319" t="s">
        <v>243</v>
      </c>
    </row>
    <row r="12" spans="1:2" ht="31.5">
      <c r="A12" s="320"/>
      <c r="B12" s="321" t="s">
        <v>244</v>
      </c>
    </row>
    <row r="13" spans="1:2" ht="63.75" thickBot="1">
      <c r="A13" s="322"/>
      <c r="B13" s="323" t="s">
        <v>245</v>
      </c>
    </row>
    <row r="14" spans="1:2" ht="12.75">
      <c r="A14" s="215"/>
      <c r="B14" s="215"/>
    </row>
    <row r="15" spans="1:2" ht="12.75">
      <c r="A15" s="215"/>
      <c r="B15" s="215"/>
    </row>
    <row r="16" spans="1:2" ht="12.75">
      <c r="A16" s="215"/>
      <c r="B16" s="215"/>
    </row>
    <row r="17" spans="1:2" ht="12.75">
      <c r="A17" s="215"/>
      <c r="B17" s="215"/>
    </row>
    <row r="18" spans="1:2" ht="12.75">
      <c r="A18" s="215"/>
      <c r="B18" s="215"/>
    </row>
    <row r="19" spans="1:2" ht="12.75">
      <c r="A19" s="215"/>
      <c r="B19" s="215"/>
    </row>
    <row r="20" spans="1:2" ht="12.75">
      <c r="A20" s="215"/>
      <c r="B20" s="215"/>
    </row>
    <row r="21" spans="1:2" ht="12.75">
      <c r="A21" s="215"/>
      <c r="B21" s="215"/>
    </row>
    <row r="22" spans="1:2" ht="12.75">
      <c r="A22" s="215"/>
      <c r="B22" s="215"/>
    </row>
    <row r="23" spans="1:2" ht="12.75">
      <c r="A23" s="215"/>
      <c r="B23" s="215"/>
    </row>
    <row r="24" spans="1:2" ht="12.75">
      <c r="A24" s="215"/>
      <c r="B24" s="215"/>
    </row>
    <row r="25" spans="1:2" ht="12.75">
      <c r="A25" s="215"/>
      <c r="B25" s="215"/>
    </row>
    <row r="26" spans="1:2" ht="12.75">
      <c r="A26" s="215"/>
      <c r="B26" s="215"/>
    </row>
    <row r="27" spans="1:2" ht="12.75">
      <c r="A27" s="215"/>
      <c r="B27" s="215"/>
    </row>
    <row r="28" spans="1:2" ht="12.75">
      <c r="A28" s="215"/>
      <c r="B28" s="215"/>
    </row>
    <row r="29" spans="1:2" ht="12.75">
      <c r="A29" s="215"/>
      <c r="B29" s="215"/>
    </row>
    <row r="30" spans="1:2" ht="12.75">
      <c r="A30" s="215"/>
      <c r="B30" s="215"/>
    </row>
    <row r="31" spans="1:2" ht="12.75">
      <c r="A31" s="215"/>
      <c r="B31" s="215"/>
    </row>
    <row r="32" spans="1:2" ht="12.75">
      <c r="A32" s="215"/>
      <c r="B32" s="2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0" customWidth="1"/>
    <col min="2" max="2" width="65.375" style="250" customWidth="1"/>
    <col min="3" max="3" width="25.00390625" style="250" customWidth="1"/>
    <col min="4" max="4" width="19.875" style="250" customWidth="1"/>
    <col min="5" max="16384" width="9.375" style="250" customWidth="1"/>
  </cols>
  <sheetData>
    <row r="1" spans="2:4" ht="16.5">
      <c r="B1" s="248" t="s">
        <v>188</v>
      </c>
      <c r="C1" s="249"/>
      <c r="D1" s="249"/>
    </row>
    <row r="2" spans="2:4" ht="16.5">
      <c r="B2" s="248" t="s">
        <v>215</v>
      </c>
      <c r="C2" s="249"/>
      <c r="D2" s="249"/>
    </row>
    <row r="3" ht="11.25" customHeight="1">
      <c r="B3" s="251"/>
    </row>
    <row r="4" spans="2:4" ht="16.5">
      <c r="B4" s="248" t="s">
        <v>238</v>
      </c>
      <c r="C4" s="252"/>
      <c r="D4" s="252"/>
    </row>
    <row r="6" spans="2:4" ht="15.75">
      <c r="B6" s="338"/>
      <c r="C6" s="339"/>
      <c r="D6" s="253"/>
    </row>
    <row r="7" spans="2:4" ht="15.75">
      <c r="B7" s="254" t="s">
        <v>144</v>
      </c>
      <c r="C7" s="255"/>
      <c r="D7" s="254" t="s">
        <v>216</v>
      </c>
    </row>
    <row r="8" spans="2:4" ht="9" customHeight="1">
      <c r="B8" s="256"/>
      <c r="C8" s="256"/>
      <c r="D8" s="256"/>
    </row>
    <row r="9" spans="2:4" ht="18.75">
      <c r="B9" s="257" t="s">
        <v>217</v>
      </c>
      <c r="C9" s="258"/>
      <c r="D9" s="259"/>
    </row>
    <row r="10" spans="2:4" ht="15.75">
      <c r="B10" s="260" t="s">
        <v>65</v>
      </c>
      <c r="C10" s="261" t="s">
        <v>239</v>
      </c>
      <c r="D10" s="262" t="s">
        <v>7</v>
      </c>
    </row>
    <row r="11" spans="2:4" ht="15.75">
      <c r="B11" s="263" t="s">
        <v>118</v>
      </c>
      <c r="C11" s="151"/>
      <c r="D11" s="152"/>
    </row>
    <row r="12" spans="2:4" ht="15.75">
      <c r="B12" s="264" t="s">
        <v>111</v>
      </c>
      <c r="C12" s="153"/>
      <c r="D12" s="265" t="e">
        <f aca="true" t="shared" si="0" ref="D12:D18">C12/C$25</f>
        <v>#DIV/0!</v>
      </c>
    </row>
    <row r="13" spans="2:4" ht="15.75">
      <c r="B13" s="264" t="s">
        <v>112</v>
      </c>
      <c r="C13" s="155"/>
      <c r="D13" s="265" t="e">
        <f t="shared" si="0"/>
        <v>#DIV/0!</v>
      </c>
    </row>
    <row r="14" spans="2:4" ht="15.75">
      <c r="B14" s="264" t="s">
        <v>113</v>
      </c>
      <c r="C14" s="155"/>
      <c r="D14" s="265" t="e">
        <f t="shared" si="0"/>
        <v>#DIV/0!</v>
      </c>
    </row>
    <row r="15" spans="2:4" ht="15.75">
      <c r="B15" s="264" t="s">
        <v>114</v>
      </c>
      <c r="C15" s="155"/>
      <c r="D15" s="265" t="e">
        <f t="shared" si="0"/>
        <v>#DIV/0!</v>
      </c>
    </row>
    <row r="16" spans="2:4" ht="15.75">
      <c r="B16" s="264" t="s">
        <v>115</v>
      </c>
      <c r="C16" s="155"/>
      <c r="D16" s="265" t="e">
        <f t="shared" si="0"/>
        <v>#DIV/0!</v>
      </c>
    </row>
    <row r="17" spans="2:4" ht="15.75">
      <c r="B17" s="266" t="s">
        <v>130</v>
      </c>
      <c r="C17" s="157">
        <f>SUM(C12:C16)</f>
        <v>0</v>
      </c>
      <c r="D17" s="267" t="e">
        <f t="shared" si="0"/>
        <v>#DIV/0!</v>
      </c>
    </row>
    <row r="18" spans="2:4" ht="15.75">
      <c r="B18" s="264" t="s">
        <v>66</v>
      </c>
      <c r="C18" s="159"/>
      <c r="D18" s="268" t="e">
        <f t="shared" si="0"/>
        <v>#DIV/0!</v>
      </c>
    </row>
    <row r="19" spans="2:4" ht="15.75">
      <c r="B19" s="264" t="s">
        <v>54</v>
      </c>
      <c r="C19" s="155"/>
      <c r="D19" s="265" t="e">
        <f>C19/C25</f>
        <v>#DIV/0!</v>
      </c>
    </row>
    <row r="20" spans="2:4" ht="15.75">
      <c r="B20" s="264" t="s">
        <v>67</v>
      </c>
      <c r="C20" s="155"/>
      <c r="D20" s="265" t="e">
        <f>C20/C25</f>
        <v>#DIV/0!</v>
      </c>
    </row>
    <row r="21" spans="2:4" ht="15.75">
      <c r="B21" s="264" t="s">
        <v>68</v>
      </c>
      <c r="C21" s="155"/>
      <c r="D21" s="265" t="e">
        <f>C21/C25</f>
        <v>#DIV/0!</v>
      </c>
    </row>
    <row r="22" spans="2:4" ht="15.75">
      <c r="B22" s="264" t="s">
        <v>69</v>
      </c>
      <c r="C22" s="155"/>
      <c r="D22" s="265" t="e">
        <f>C22/C25</f>
        <v>#DIV/0!</v>
      </c>
    </row>
    <row r="23" spans="2:4" ht="15.75">
      <c r="B23" s="264" t="s">
        <v>70</v>
      </c>
      <c r="C23" s="155"/>
      <c r="D23" s="265" t="e">
        <f>C23/C25</f>
        <v>#DIV/0!</v>
      </c>
    </row>
    <row r="24" spans="2:4" ht="15.75">
      <c r="B24" s="269" t="s">
        <v>71</v>
      </c>
      <c r="C24" s="161"/>
      <c r="D24" s="270" t="e">
        <f>C24/C25</f>
        <v>#DIV/0!</v>
      </c>
    </row>
    <row r="25" spans="2:4" ht="15.75">
      <c r="B25" s="261" t="s">
        <v>72</v>
      </c>
      <c r="C25" s="163">
        <f>SUM(C17:C24)</f>
        <v>0</v>
      </c>
      <c r="D25" s="271" t="e">
        <f>D17+D18+D19+D20+D21+D22+D23+D24</f>
        <v>#DIV/0!</v>
      </c>
    </row>
    <row r="26" ht="12.75">
      <c r="B26" s="272"/>
    </row>
    <row r="27" ht="12.75">
      <c r="B27" s="272"/>
    </row>
    <row r="28" spans="2:4" ht="34.5">
      <c r="B28" s="273" t="s">
        <v>222</v>
      </c>
      <c r="C28" s="258"/>
      <c r="D28" s="259"/>
    </row>
    <row r="29" spans="2:4" ht="15.75">
      <c r="B29" s="260" t="s">
        <v>65</v>
      </c>
      <c r="C29" s="261" t="s">
        <v>239</v>
      </c>
      <c r="D29" s="262" t="s">
        <v>7</v>
      </c>
    </row>
    <row r="30" spans="2:4" ht="15.75">
      <c r="B30" s="263" t="s">
        <v>118</v>
      </c>
      <c r="C30" s="151"/>
      <c r="D30" s="152"/>
    </row>
    <row r="31" spans="2:4" ht="15.75">
      <c r="B31" s="264" t="s">
        <v>112</v>
      </c>
      <c r="C31" s="155"/>
      <c r="D31" s="265" t="e">
        <f aca="true" t="shared" si="1" ref="D31:D43">+C31/C$43</f>
        <v>#DIV/0!</v>
      </c>
    </row>
    <row r="32" spans="2:4" ht="15.75">
      <c r="B32" s="264" t="s">
        <v>113</v>
      </c>
      <c r="C32" s="155"/>
      <c r="D32" s="265" t="e">
        <f t="shared" si="1"/>
        <v>#DIV/0!</v>
      </c>
    </row>
    <row r="33" spans="2:4" ht="15.75">
      <c r="B33" s="264" t="s">
        <v>114</v>
      </c>
      <c r="C33" s="155"/>
      <c r="D33" s="265" t="e">
        <f t="shared" si="1"/>
        <v>#DIV/0!</v>
      </c>
    </row>
    <row r="34" spans="2:4" ht="15.75">
      <c r="B34" s="264" t="s">
        <v>115</v>
      </c>
      <c r="C34" s="155"/>
      <c r="D34" s="265" t="e">
        <f t="shared" si="1"/>
        <v>#DIV/0!</v>
      </c>
    </row>
    <row r="35" spans="2:4" ht="15.75">
      <c r="B35" s="266" t="s">
        <v>130</v>
      </c>
      <c r="C35" s="157">
        <f>SUM(C31:C34)</f>
        <v>0</v>
      </c>
      <c r="D35" s="267" t="e">
        <f t="shared" si="1"/>
        <v>#DIV/0!</v>
      </c>
    </row>
    <row r="36" spans="2:4" ht="15.75">
      <c r="B36" s="264" t="s">
        <v>66</v>
      </c>
      <c r="C36" s="159"/>
      <c r="D36" s="268" t="e">
        <f t="shared" si="1"/>
        <v>#DIV/0!</v>
      </c>
    </row>
    <row r="37" spans="2:4" ht="15.75">
      <c r="B37" s="264" t="s">
        <v>54</v>
      </c>
      <c r="C37" s="155"/>
      <c r="D37" s="265" t="e">
        <f t="shared" si="1"/>
        <v>#DIV/0!</v>
      </c>
    </row>
    <row r="38" spans="2:4" ht="15.75">
      <c r="B38" s="264" t="s">
        <v>67</v>
      </c>
      <c r="C38" s="155"/>
      <c r="D38" s="265" t="e">
        <f t="shared" si="1"/>
        <v>#DIV/0!</v>
      </c>
    </row>
    <row r="39" spans="2:4" ht="15.75">
      <c r="B39" s="264" t="s">
        <v>68</v>
      </c>
      <c r="C39" s="155"/>
      <c r="D39" s="265" t="e">
        <f t="shared" si="1"/>
        <v>#DIV/0!</v>
      </c>
    </row>
    <row r="40" spans="2:4" ht="15.75">
      <c r="B40" s="264" t="s">
        <v>69</v>
      </c>
      <c r="C40" s="155"/>
      <c r="D40" s="265" t="e">
        <f t="shared" si="1"/>
        <v>#DIV/0!</v>
      </c>
    </row>
    <row r="41" spans="2:4" ht="15.75">
      <c r="B41" s="264" t="s">
        <v>70</v>
      </c>
      <c r="C41" s="155"/>
      <c r="D41" s="265" t="e">
        <f t="shared" si="1"/>
        <v>#DIV/0!</v>
      </c>
    </row>
    <row r="42" spans="2:4" ht="15.75">
      <c r="B42" s="269" t="s">
        <v>71</v>
      </c>
      <c r="C42" s="161"/>
      <c r="D42" s="274" t="e">
        <f t="shared" si="1"/>
        <v>#DIV/0!</v>
      </c>
    </row>
    <row r="43" spans="2:4" ht="15.75">
      <c r="B43" s="261" t="s">
        <v>72</v>
      </c>
      <c r="C43" s="163">
        <f>SUM(C35:C42)</f>
        <v>0</v>
      </c>
      <c r="D43" s="271" t="e">
        <f t="shared" si="1"/>
        <v>#DIV/0!</v>
      </c>
    </row>
    <row r="45" spans="2:4" ht="12.75">
      <c r="B45" s="275"/>
      <c r="C45" s="276"/>
      <c r="D45" s="277"/>
    </row>
    <row r="46" spans="2:4" ht="15.75" customHeight="1">
      <c r="B46" s="317" t="s">
        <v>240</v>
      </c>
      <c r="C46" s="279"/>
      <c r="D46" s="280"/>
    </row>
    <row r="47" spans="2:4" ht="12.75" customHeight="1">
      <c r="B47" s="317"/>
      <c r="C47" s="281"/>
      <c r="D47" s="280"/>
    </row>
    <row r="48" spans="2:4" ht="15.75" customHeight="1">
      <c r="B48" s="317" t="s">
        <v>241</v>
      </c>
      <c r="C48" s="279"/>
      <c r="D48" s="280"/>
    </row>
    <row r="49" spans="2:4" ht="12.75" customHeight="1">
      <c r="B49" s="278"/>
      <c r="C49" s="282"/>
      <c r="D49" s="280"/>
    </row>
    <row r="50" spans="2:4" ht="18.75">
      <c r="B50" s="278" t="s">
        <v>218</v>
      </c>
      <c r="C50" s="282"/>
      <c r="D50" s="280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3"/>
      <c r="C54" s="284"/>
      <c r="D54" s="285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43" t="s">
        <v>188</v>
      </c>
      <c r="B1" s="343"/>
      <c r="C1" s="343"/>
      <c r="D1" s="343"/>
      <c r="E1" s="343"/>
      <c r="F1" s="343"/>
      <c r="G1" s="41"/>
    </row>
    <row r="2" spans="1:7" ht="15.75">
      <c r="A2" s="342" t="s">
        <v>146</v>
      </c>
      <c r="B2" s="342"/>
      <c r="C2" s="342"/>
      <c r="D2" s="342"/>
      <c r="E2" s="342"/>
      <c r="F2" s="342"/>
      <c r="G2" s="16"/>
    </row>
    <row r="3" spans="1:7" ht="15.75" customHeight="1">
      <c r="A3" s="342" t="s">
        <v>147</v>
      </c>
      <c r="B3" s="342"/>
      <c r="C3" s="342"/>
      <c r="D3" s="342"/>
      <c r="E3" s="342"/>
      <c r="F3" s="342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4" t="s">
        <v>149</v>
      </c>
      <c r="B10" s="353"/>
      <c r="C10" s="331" t="s">
        <v>264</v>
      </c>
      <c r="D10" s="19"/>
      <c r="E10" s="5"/>
      <c r="F10" s="5"/>
      <c r="G10" s="16"/>
    </row>
    <row r="11" spans="1:7" ht="15.75">
      <c r="A11" s="340" t="s">
        <v>144</v>
      </c>
      <c r="B11" s="341"/>
      <c r="C11" s="349" t="s">
        <v>265</v>
      </c>
      <c r="D11" s="350"/>
      <c r="E11" s="89" t="s">
        <v>150</v>
      </c>
      <c r="F11" s="93">
        <v>40717</v>
      </c>
      <c r="G11" s="16"/>
    </row>
    <row r="12" spans="1:7" ht="15.75">
      <c r="A12" s="340" t="s">
        <v>153</v>
      </c>
      <c r="B12" s="341"/>
      <c r="C12" s="351" t="s">
        <v>263</v>
      </c>
      <c r="D12" s="352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3">
        <v>11</v>
      </c>
      <c r="B17" s="234"/>
      <c r="C17" s="105" t="s">
        <v>9</v>
      </c>
      <c r="D17" s="106"/>
      <c r="E17" s="107">
        <v>15301307</v>
      </c>
      <c r="F17" s="108">
        <f>E17/E$25</f>
        <v>0.5623619344803605</v>
      </c>
      <c r="G17" s="16"/>
    </row>
    <row r="18" spans="1:7" ht="19.5" customHeight="1">
      <c r="A18" s="166">
        <v>12</v>
      </c>
      <c r="B18" s="189"/>
      <c r="C18" s="109" t="s">
        <v>10</v>
      </c>
      <c r="D18" s="110"/>
      <c r="E18" s="111">
        <v>0</v>
      </c>
      <c r="F18" s="112">
        <f aca="true" t="shared" si="0" ref="F18:F24">E18/E$25</f>
        <v>0</v>
      </c>
      <c r="G18" s="16"/>
    </row>
    <row r="19" spans="1:7" ht="19.5" customHeight="1">
      <c r="A19" s="166">
        <v>13</v>
      </c>
      <c r="B19" s="189"/>
      <c r="C19" s="109" t="s">
        <v>11</v>
      </c>
      <c r="D19" s="110"/>
      <c r="E19" s="111">
        <v>0</v>
      </c>
      <c r="F19" s="112">
        <f t="shared" si="0"/>
        <v>0</v>
      </c>
      <c r="G19" s="16"/>
    </row>
    <row r="20" spans="1:7" ht="19.5" customHeight="1">
      <c r="A20" s="166">
        <v>14</v>
      </c>
      <c r="B20" s="189"/>
      <c r="C20" s="109" t="s">
        <v>12</v>
      </c>
      <c r="D20" s="110"/>
      <c r="E20" s="111">
        <v>2397137</v>
      </c>
      <c r="F20" s="112">
        <f t="shared" si="0"/>
        <v>0.08810087926047416</v>
      </c>
      <c r="G20" s="16"/>
    </row>
    <row r="21" spans="1:7" ht="19.5" customHeight="1">
      <c r="A21" s="166">
        <v>15</v>
      </c>
      <c r="B21" s="189"/>
      <c r="C21" s="109" t="s">
        <v>13</v>
      </c>
      <c r="D21" s="110"/>
      <c r="E21" s="111">
        <v>2450000</v>
      </c>
      <c r="F21" s="112">
        <f t="shared" si="0"/>
        <v>0.09004372891001294</v>
      </c>
      <c r="G21" s="16"/>
    </row>
    <row r="22" spans="1:7" ht="19.5" customHeight="1">
      <c r="A22" s="166">
        <v>16</v>
      </c>
      <c r="B22" s="189"/>
      <c r="C22" s="109" t="s">
        <v>14</v>
      </c>
      <c r="D22" s="110"/>
      <c r="E22" s="111">
        <v>2983654</v>
      </c>
      <c r="F22" s="112">
        <f t="shared" si="0"/>
        <v>0.1096568701784799</v>
      </c>
      <c r="G22" s="16"/>
    </row>
    <row r="23" spans="1:7" ht="19.5" customHeight="1">
      <c r="A23" s="166">
        <v>17</v>
      </c>
      <c r="B23" s="189"/>
      <c r="C23" s="109" t="s">
        <v>15</v>
      </c>
      <c r="D23" s="110"/>
      <c r="E23" s="111">
        <v>3201904</v>
      </c>
      <c r="F23" s="112">
        <f t="shared" si="0"/>
        <v>0.1176781125599535</v>
      </c>
      <c r="G23" s="16"/>
    </row>
    <row r="24" spans="1:7" ht="19.5" customHeight="1">
      <c r="A24" s="166">
        <v>18</v>
      </c>
      <c r="B24" s="189"/>
      <c r="C24" s="109" t="s">
        <v>16</v>
      </c>
      <c r="D24" s="110"/>
      <c r="E24" s="111">
        <v>875000</v>
      </c>
      <c r="F24" s="112">
        <f t="shared" si="0"/>
        <v>0.032158474610718905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27209002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7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16055500</v>
      </c>
      <c r="F30" s="108">
        <f>E30/E$34</f>
        <v>0.5900804446998827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10920700</v>
      </c>
      <c r="F31" s="108">
        <f>E31/E$34</f>
        <v>0.40136348992146054</v>
      </c>
      <c r="G31" s="16"/>
      <c r="H31" s="201"/>
      <c r="I31" s="201"/>
    </row>
    <row r="32" spans="1:9" ht="19.5" customHeight="1">
      <c r="A32" s="127">
        <v>290</v>
      </c>
      <c r="B32" s="124"/>
      <c r="C32" s="109" t="s">
        <v>195</v>
      </c>
      <c r="D32" s="111"/>
      <c r="E32" s="247">
        <f>'Schedule C - I'!B18</f>
        <v>232802</v>
      </c>
      <c r="F32" s="108">
        <f>E32/E$34</f>
        <v>0.008556065378656667</v>
      </c>
      <c r="G32" s="16"/>
      <c r="H32" s="201"/>
      <c r="I32" s="201"/>
    </row>
    <row r="33" spans="1:9" ht="19.5" customHeight="1">
      <c r="A33" s="127"/>
      <c r="B33" s="124"/>
      <c r="C33" s="197"/>
      <c r="D33" s="110"/>
      <c r="E33" s="111">
        <v>0</v>
      </c>
      <c r="F33" s="108">
        <f>E33/E$34</f>
        <v>0</v>
      </c>
      <c r="G33" s="16"/>
      <c r="H33" s="244"/>
      <c r="I33" s="201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27209002</v>
      </c>
      <c r="F34" s="198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2"/>
      <c r="B36" s="348"/>
      <c r="C36" s="348"/>
      <c r="D36" s="348"/>
      <c r="E36" s="348"/>
      <c r="F36" s="348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4" t="s">
        <v>144</v>
      </c>
      <c r="B44" s="345"/>
      <c r="C44" s="346" t="s">
        <v>265</v>
      </c>
      <c r="D44" s="347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14620149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305206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375952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15301307</v>
      </c>
      <c r="F55" s="139">
        <f>E55/E$117</f>
        <v>0.5623619344803605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0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0</v>
      </c>
      <c r="F60" s="139">
        <f>E60/E$117</f>
        <v>0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0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0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0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0</v>
      </c>
      <c r="F66" s="139">
        <f>E66/E$117</f>
        <v>0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618642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1778495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0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0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0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0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0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2397137</v>
      </c>
      <c r="F76" s="139">
        <f>E76/E$117</f>
        <v>0.08810087926047416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4" t="s">
        <v>144</v>
      </c>
      <c r="B78" s="345"/>
      <c r="C78" s="346" t="s">
        <v>265</v>
      </c>
      <c r="D78" s="347"/>
      <c r="E78" s="81"/>
      <c r="F78" s="2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382557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0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500953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519491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317569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510870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218560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2450000</v>
      </c>
      <c r="F91" s="139">
        <f>E91/E$117</f>
        <v>0.09004372891001294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597366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573588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1042102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608144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162454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2983654</v>
      </c>
      <c r="F98" s="139">
        <f>E98/E$117</f>
        <v>0.1096568701784799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156189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656283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704309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945000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206891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80000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453232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0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0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3201904</v>
      </c>
      <c r="F109" s="139">
        <f>E109/E$117</f>
        <v>0.1176781125599535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v>875000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v>0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875000</v>
      </c>
      <c r="F115" s="139">
        <f>E115/E$117</f>
        <v>0.032158474610718905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27209002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C78:D78"/>
    <mergeCell ref="A36:F36"/>
    <mergeCell ref="A2:F2"/>
    <mergeCell ref="C11:D11"/>
    <mergeCell ref="C12:D12"/>
    <mergeCell ref="A78:B78"/>
    <mergeCell ref="A10:B10"/>
    <mergeCell ref="A11:B11"/>
    <mergeCell ref="A12:B12"/>
    <mergeCell ref="A3:F3"/>
    <mergeCell ref="A1:F1"/>
    <mergeCell ref="A44:B44"/>
    <mergeCell ref="C44:D44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0"/>
      <c r="F1" s="190"/>
    </row>
    <row r="2" spans="1:6" s="7" customFormat="1" ht="9" customHeight="1">
      <c r="A2" s="17"/>
      <c r="B2" s="17"/>
      <c r="C2" s="17"/>
      <c r="D2" s="17"/>
      <c r="E2" s="190"/>
      <c r="F2" s="190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29" t="s">
        <v>154</v>
      </c>
      <c r="B8" s="330" t="s">
        <v>265</v>
      </c>
      <c r="C8" s="19" t="s">
        <v>267</v>
      </c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8104069</v>
      </c>
      <c r="D13" s="154">
        <f>C13/C26</f>
        <v>0.2978451396343019</v>
      </c>
    </row>
    <row r="14" spans="1:4" ht="20.25" customHeight="1">
      <c r="A14" s="166" t="s">
        <v>107</v>
      </c>
      <c r="B14" s="110" t="s">
        <v>112</v>
      </c>
      <c r="C14" s="111">
        <v>3329032</v>
      </c>
      <c r="D14" s="154">
        <f aca="true" t="shared" si="0" ref="D14:D19">C14/C$26</f>
        <v>0.12235038977173804</v>
      </c>
    </row>
    <row r="15" spans="1:4" ht="20.25" customHeight="1">
      <c r="A15" s="166" t="s">
        <v>108</v>
      </c>
      <c r="B15" s="110" t="s">
        <v>113</v>
      </c>
      <c r="C15" s="111">
        <v>4080433.25</v>
      </c>
      <c r="D15" s="154">
        <f t="shared" si="0"/>
        <v>0.14996629608098086</v>
      </c>
    </row>
    <row r="16" spans="1:4" ht="20.25" customHeight="1">
      <c r="A16" s="166" t="s">
        <v>109</v>
      </c>
      <c r="B16" s="110" t="s">
        <v>114</v>
      </c>
      <c r="C16" s="111">
        <v>5960910.75</v>
      </c>
      <c r="D16" s="154">
        <f t="shared" si="0"/>
        <v>0.21907862515501303</v>
      </c>
    </row>
    <row r="17" spans="1:4" ht="20.25" customHeight="1">
      <c r="A17" s="166" t="s">
        <v>110</v>
      </c>
      <c r="B17" s="110" t="s">
        <v>115</v>
      </c>
      <c r="C17" s="111">
        <v>0</v>
      </c>
      <c r="D17" s="154">
        <f t="shared" si="0"/>
        <v>0</v>
      </c>
    </row>
    <row r="18" spans="1:4" ht="20.25" customHeight="1">
      <c r="A18" s="166"/>
      <c r="B18" s="156" t="s">
        <v>130</v>
      </c>
      <c r="C18" s="326">
        <f>SUM(C13:C17)</f>
        <v>21474445</v>
      </c>
      <c r="D18" s="158">
        <f t="shared" si="0"/>
        <v>0.7892404506420339</v>
      </c>
    </row>
    <row r="19" spans="1:4" ht="20.25" customHeight="1">
      <c r="A19" s="166">
        <v>2</v>
      </c>
      <c r="B19" s="110" t="s">
        <v>66</v>
      </c>
      <c r="C19" s="327">
        <v>131527</v>
      </c>
      <c r="D19" s="160">
        <f t="shared" si="0"/>
        <v>0.00483395164585603</v>
      </c>
    </row>
    <row r="20" spans="1:4" ht="20.25" customHeight="1">
      <c r="A20" s="166">
        <v>3</v>
      </c>
      <c r="B20" s="110" t="s">
        <v>54</v>
      </c>
      <c r="C20" s="111">
        <v>925000</v>
      </c>
      <c r="D20" s="154">
        <f>C20/C26</f>
        <v>0.03399610173133142</v>
      </c>
    </row>
    <row r="21" spans="1:4" ht="20.25" customHeight="1">
      <c r="A21" s="166">
        <v>4</v>
      </c>
      <c r="B21" s="110" t="s">
        <v>248</v>
      </c>
      <c r="C21" s="111">
        <v>2643848</v>
      </c>
      <c r="D21" s="154">
        <f>C21/C26</f>
        <v>0.09716813575154282</v>
      </c>
    </row>
    <row r="22" spans="1:4" ht="20.25" customHeight="1">
      <c r="A22" s="166">
        <v>5</v>
      </c>
      <c r="B22" s="110" t="s">
        <v>68</v>
      </c>
      <c r="C22" s="111">
        <v>1015547</v>
      </c>
      <c r="D22" s="154">
        <f>C22/C26</f>
        <v>0.037323934189133434</v>
      </c>
    </row>
    <row r="23" spans="1:4" ht="20.25" customHeight="1">
      <c r="A23" s="166">
        <v>6</v>
      </c>
      <c r="B23" s="110" t="s">
        <v>69</v>
      </c>
      <c r="C23" s="111">
        <v>143635</v>
      </c>
      <c r="D23" s="154">
        <f>C23/C26</f>
        <v>0.005278951429383554</v>
      </c>
    </row>
    <row r="24" spans="1:4" ht="20.25" customHeight="1">
      <c r="A24" s="166">
        <v>7</v>
      </c>
      <c r="B24" s="110" t="s">
        <v>70</v>
      </c>
      <c r="C24" s="111">
        <v>875000</v>
      </c>
      <c r="D24" s="154">
        <f>C24/C26</f>
        <v>0.032158474610718905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27209002</v>
      </c>
      <c r="D26" s="164">
        <f>D18+D19+D20+D21+D22+D23+D24+D25</f>
        <v>0.9999999999999999</v>
      </c>
    </row>
    <row r="27" spans="1:4" ht="15.75">
      <c r="A27" s="20"/>
      <c r="B27" s="20"/>
      <c r="C27" s="20"/>
      <c r="D27" s="90"/>
    </row>
    <row r="28" spans="1:5" ht="15.75">
      <c r="A28" s="5"/>
      <c r="B28" s="324" t="s">
        <v>193</v>
      </c>
      <c r="C28" s="230"/>
      <c r="D28" s="239"/>
      <c r="E28" s="241"/>
    </row>
    <row r="29" ht="15.75">
      <c r="B29" s="325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27209002</v>
      </c>
    </row>
    <row r="32" spans="2:3" ht="16.5" thickBot="1">
      <c r="B32" s="5" t="s">
        <v>224</v>
      </c>
      <c r="C32" s="286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7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1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5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28" t="s">
        <v>266</v>
      </c>
      <c r="B9" s="356"/>
      <c r="C9" s="357"/>
      <c r="D9" s="20"/>
      <c r="E9" s="196" t="s">
        <v>194</v>
      </c>
    </row>
    <row r="10" spans="1:5" s="5" customFormat="1" ht="6.75" customHeight="1">
      <c r="A10" s="20"/>
      <c r="B10" s="20"/>
      <c r="C10" s="20"/>
      <c r="D10" s="20"/>
      <c r="E10" s="191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2"/>
    </row>
    <row r="12" spans="1:5" ht="15" customHeight="1">
      <c r="A12" s="170" t="s">
        <v>251</v>
      </c>
      <c r="B12" s="332">
        <v>10100000</v>
      </c>
      <c r="C12" s="171"/>
      <c r="D12" s="20"/>
      <c r="E12" s="193"/>
    </row>
    <row r="13" spans="1:5" ht="15" customHeight="1">
      <c r="A13" s="172" t="s">
        <v>76</v>
      </c>
      <c r="B13" s="173">
        <v>0</v>
      </c>
      <c r="C13" s="174"/>
      <c r="D13" s="20"/>
      <c r="E13" s="193"/>
    </row>
    <row r="14" spans="1:5" ht="15" customHeight="1">
      <c r="A14" s="175" t="s">
        <v>252</v>
      </c>
      <c r="B14" s="176"/>
      <c r="C14" s="177"/>
      <c r="D14" s="20"/>
      <c r="E14" s="193"/>
    </row>
    <row r="15" spans="1:5" s="1" customFormat="1" ht="15" customHeight="1">
      <c r="A15" s="178" t="s">
        <v>253</v>
      </c>
      <c r="B15" s="179">
        <f>B12-B13</f>
        <v>10100000</v>
      </c>
      <c r="C15" s="214" t="s">
        <v>201</v>
      </c>
      <c r="D15" s="180"/>
      <c r="E15" s="193"/>
    </row>
    <row r="16" spans="1:5" s="1" customFormat="1" ht="15" customHeight="1">
      <c r="A16" s="175" t="s">
        <v>254</v>
      </c>
      <c r="B16" s="181"/>
      <c r="C16" s="182"/>
      <c r="D16" s="180"/>
      <c r="E16" s="193"/>
    </row>
    <row r="17" spans="1:5" s="1" customFormat="1" ht="15" customHeight="1">
      <c r="A17" s="183" t="s">
        <v>210</v>
      </c>
      <c r="B17" s="107">
        <v>10920700</v>
      </c>
      <c r="C17" s="108">
        <f aca="true" t="shared" si="0" ref="C17:C30">B17/B$31</f>
        <v>0.41065342692572926</v>
      </c>
      <c r="D17" s="180"/>
      <c r="E17" s="199" t="s">
        <v>204</v>
      </c>
    </row>
    <row r="18" spans="1:5" s="1" customFormat="1" ht="15" customHeight="1">
      <c r="A18" s="189" t="s">
        <v>197</v>
      </c>
      <c r="B18" s="200">
        <v>232802</v>
      </c>
      <c r="C18" s="108">
        <f t="shared" si="0"/>
        <v>0.008754103591817705</v>
      </c>
      <c r="D18" s="180"/>
      <c r="E18" s="199" t="s">
        <v>260</v>
      </c>
    </row>
    <row r="19" spans="1:5" s="10" customFormat="1" ht="15" customHeight="1">
      <c r="A19" s="184" t="s">
        <v>198</v>
      </c>
      <c r="B19" s="147">
        <v>0</v>
      </c>
      <c r="C19" s="112">
        <f t="shared" si="0"/>
        <v>0</v>
      </c>
      <c r="D19" s="128"/>
      <c r="E19" s="193"/>
    </row>
    <row r="20" spans="1:5" s="1" customFormat="1" ht="15" customHeight="1">
      <c r="A20" s="184" t="s">
        <v>199</v>
      </c>
      <c r="B20" s="147">
        <v>0</v>
      </c>
      <c r="C20" s="112">
        <f t="shared" si="0"/>
        <v>0</v>
      </c>
      <c r="D20" s="180"/>
      <c r="E20" s="193"/>
    </row>
    <row r="21" spans="1:5" s="1" customFormat="1" ht="15" customHeight="1">
      <c r="A21" s="184" t="s">
        <v>139</v>
      </c>
      <c r="B21" s="147">
        <v>12089765</v>
      </c>
      <c r="C21" s="112">
        <f t="shared" si="0"/>
        <v>0.4546140291351964</v>
      </c>
      <c r="D21" s="180"/>
      <c r="E21" s="193" t="s">
        <v>202</v>
      </c>
    </row>
    <row r="22" spans="1:5" ht="15" customHeight="1">
      <c r="A22" s="184" t="s">
        <v>137</v>
      </c>
      <c r="B22" s="147">
        <v>841539</v>
      </c>
      <c r="C22" s="112">
        <f t="shared" si="0"/>
        <v>0.03164457170709307</v>
      </c>
      <c r="D22" s="20"/>
      <c r="E22" s="193" t="s">
        <v>202</v>
      </c>
    </row>
    <row r="23" spans="1:5" ht="15" customHeight="1">
      <c r="A23" s="184" t="s">
        <v>259</v>
      </c>
      <c r="B23" s="147">
        <v>1879933</v>
      </c>
      <c r="C23" s="112">
        <f t="shared" si="0"/>
        <v>0.07069152424668446</v>
      </c>
      <c r="D23" s="20"/>
      <c r="E23" s="193"/>
    </row>
    <row r="24" spans="1:5" ht="15" customHeight="1">
      <c r="A24" s="185" t="s">
        <v>182</v>
      </c>
      <c r="B24" s="147">
        <v>0</v>
      </c>
      <c r="C24" s="186">
        <f t="shared" si="0"/>
        <v>0</v>
      </c>
      <c r="D24" s="20"/>
      <c r="E24" s="193"/>
    </row>
    <row r="25" spans="1:5" ht="15" customHeight="1">
      <c r="A25" s="185" t="s">
        <v>196</v>
      </c>
      <c r="B25" s="107">
        <v>125</v>
      </c>
      <c r="C25" s="186">
        <f t="shared" si="0"/>
        <v>4.700401839233397E-06</v>
      </c>
      <c r="D25" s="20"/>
      <c r="E25" s="193"/>
    </row>
    <row r="26" spans="1:5" ht="15" customHeight="1">
      <c r="A26" s="184" t="s">
        <v>132</v>
      </c>
      <c r="B26" s="107">
        <v>0</v>
      </c>
      <c r="C26" s="112">
        <f t="shared" si="0"/>
        <v>0</v>
      </c>
      <c r="D26" s="20"/>
      <c r="E26" s="193"/>
    </row>
    <row r="27" spans="1:5" ht="15" customHeight="1">
      <c r="A27" s="184" t="s">
        <v>133</v>
      </c>
      <c r="B27" s="107">
        <v>0</v>
      </c>
      <c r="C27" s="112">
        <f t="shared" si="0"/>
        <v>0</v>
      </c>
      <c r="D27" s="20"/>
      <c r="E27" s="193" t="s">
        <v>203</v>
      </c>
    </row>
    <row r="28" spans="1:5" ht="15" customHeight="1">
      <c r="A28" s="184" t="s">
        <v>134</v>
      </c>
      <c r="B28" s="231">
        <v>0</v>
      </c>
      <c r="C28" s="112">
        <f t="shared" si="0"/>
        <v>0</v>
      </c>
      <c r="D28" s="232"/>
      <c r="E28" s="229"/>
    </row>
    <row r="29" spans="1:5" ht="15" customHeight="1">
      <c r="A29" s="184" t="s">
        <v>200</v>
      </c>
      <c r="B29" s="107">
        <v>628607</v>
      </c>
      <c r="C29" s="112">
        <f t="shared" si="0"/>
        <v>0.023637643991639902</v>
      </c>
      <c r="D29" s="20"/>
      <c r="E29" s="193"/>
    </row>
    <row r="30" spans="1:5" ht="15" customHeight="1">
      <c r="A30" s="245"/>
      <c r="B30" s="107">
        <v>0</v>
      </c>
      <c r="C30" s="108">
        <f t="shared" si="0"/>
        <v>0</v>
      </c>
      <c r="D30" s="20"/>
      <c r="E30" s="246" t="s">
        <v>258</v>
      </c>
    </row>
    <row r="31" spans="1:5" ht="15" customHeight="1">
      <c r="A31" s="178" t="s">
        <v>255</v>
      </c>
      <c r="B31" s="179">
        <f>SUM(B17:B30)</f>
        <v>26593471</v>
      </c>
      <c r="C31" s="187">
        <f>SUM(C17:C30)</f>
        <v>1</v>
      </c>
      <c r="D31" s="20"/>
      <c r="E31" s="193"/>
    </row>
    <row r="32" spans="1:5" ht="15" customHeight="1">
      <c r="A32" s="178" t="s">
        <v>116</v>
      </c>
      <c r="B32" s="179">
        <f>B15+B31</f>
        <v>36693471</v>
      </c>
      <c r="C32" s="214" t="s">
        <v>201</v>
      </c>
      <c r="D32" s="20"/>
      <c r="E32" s="193"/>
    </row>
    <row r="33" spans="1:5" ht="15" customHeight="1">
      <c r="A33" s="178" t="s">
        <v>257</v>
      </c>
      <c r="B33" s="179">
        <f>'Schedule B - I'!C26</f>
        <v>27209002</v>
      </c>
      <c r="C33" s="214" t="s">
        <v>201</v>
      </c>
      <c r="D33" s="20"/>
      <c r="E33" s="193"/>
    </row>
    <row r="34" spans="1:5" ht="15" customHeight="1" thickBot="1">
      <c r="A34" s="188" t="s">
        <v>256</v>
      </c>
      <c r="B34" s="116">
        <f>B32-B33</f>
        <v>9484469</v>
      </c>
      <c r="C34" s="235" t="s">
        <v>201</v>
      </c>
      <c r="D34" s="20"/>
      <c r="E34" s="194"/>
    </row>
    <row r="35" spans="1:5" ht="15" customHeight="1">
      <c r="A35" s="128"/>
      <c r="B35" s="225"/>
      <c r="C35" s="240"/>
      <c r="D35" s="20"/>
      <c r="E35" s="226"/>
    </row>
    <row r="36" spans="1:4" s="1" customFormat="1" ht="21.75" customHeight="1">
      <c r="A36" s="20"/>
      <c r="B36" s="20"/>
      <c r="C36" s="20"/>
      <c r="D36" s="180"/>
    </row>
    <row r="37" spans="1:4" s="1" customFormat="1" ht="21.75" customHeight="1">
      <c r="A37" s="217" t="s">
        <v>214</v>
      </c>
      <c r="B37" s="125"/>
      <c r="C37" s="103"/>
      <c r="D37" s="180"/>
    </row>
    <row r="38" spans="1:4" s="1" customFormat="1" ht="21.75" customHeight="1">
      <c r="A38" s="218" t="s">
        <v>208</v>
      </c>
      <c r="B38" s="219">
        <f>'Schedule A - I'!E30</f>
        <v>16055500</v>
      </c>
      <c r="C38" s="22"/>
      <c r="D38" s="21"/>
    </row>
    <row r="39" spans="1:4" ht="15.75">
      <c r="A39" s="218" t="s">
        <v>207</v>
      </c>
      <c r="B39" s="219">
        <f>SUM(B20:B29)</f>
        <v>15439969</v>
      </c>
      <c r="C39" s="22"/>
      <c r="D39" s="16"/>
    </row>
    <row r="40" spans="1:3" ht="13.5" thickBot="1">
      <c r="A40" s="220" t="s">
        <v>209</v>
      </c>
      <c r="B40" s="216">
        <f>+B38-B39</f>
        <v>615531</v>
      </c>
      <c r="C40" s="221"/>
    </row>
    <row r="41" spans="1:3" ht="12.75">
      <c r="A41" s="222"/>
      <c r="B41" s="223"/>
      <c r="C41" s="224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2" t="s">
        <v>93</v>
      </c>
      <c r="B13" s="203"/>
      <c r="C13" s="204"/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f>SUM(D13:K13)</f>
        <v>0</v>
      </c>
    </row>
    <row r="14" spans="1:12" s="9" customFormat="1" ht="18" customHeight="1">
      <c r="A14" s="202" t="s">
        <v>94</v>
      </c>
      <c r="B14" s="203"/>
      <c r="C14" s="204"/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f aca="true" t="shared" si="0" ref="L14:L20">SUM(D14:K14)</f>
        <v>0</v>
      </c>
    </row>
    <row r="15" spans="1:12" s="9" customFormat="1" ht="18" customHeight="1">
      <c r="A15" s="202" t="s">
        <v>95</v>
      </c>
      <c r="B15" s="203"/>
      <c r="C15" s="204"/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f t="shared" si="0"/>
        <v>0</v>
      </c>
    </row>
    <row r="16" spans="1:12" s="9" customFormat="1" ht="18" customHeight="1">
      <c r="A16" s="202" t="s">
        <v>96</v>
      </c>
      <c r="B16" s="203"/>
      <c r="C16" s="204"/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f t="shared" si="0"/>
        <v>0</v>
      </c>
    </row>
    <row r="17" spans="1:12" s="9" customFormat="1" ht="18" customHeight="1">
      <c r="A17" s="202" t="s">
        <v>97</v>
      </c>
      <c r="B17" s="203"/>
      <c r="C17" s="204"/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f t="shared" si="0"/>
        <v>0</v>
      </c>
    </row>
    <row r="18" spans="1:12" s="9" customFormat="1" ht="18" customHeight="1">
      <c r="A18" s="202" t="s">
        <v>98</v>
      </c>
      <c r="B18" s="203"/>
      <c r="C18" s="204"/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f t="shared" si="0"/>
        <v>0</v>
      </c>
    </row>
    <row r="19" spans="1:12" s="9" customFormat="1" ht="18" customHeight="1">
      <c r="A19" s="202" t="s">
        <v>140</v>
      </c>
      <c r="B19" s="203"/>
      <c r="C19" s="204"/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f t="shared" si="0"/>
        <v>0</v>
      </c>
    </row>
    <row r="20" spans="1:12" ht="18" customHeight="1">
      <c r="A20" s="202" t="s">
        <v>99</v>
      </c>
      <c r="B20" s="236" t="s">
        <v>160</v>
      </c>
      <c r="C20" s="206"/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1" customFormat="1" ht="19.5" customHeight="1" thickBot="1">
      <c r="A22" s="237" t="s">
        <v>192</v>
      </c>
      <c r="B22" s="238"/>
      <c r="C22" s="209"/>
      <c r="D22" s="210">
        <f>+D21</f>
        <v>0</v>
      </c>
      <c r="E22" s="211">
        <f>+E21</f>
        <v>0</v>
      </c>
      <c r="F22" s="365">
        <f>+F21+G21</f>
        <v>0</v>
      </c>
      <c r="G22" s="366"/>
      <c r="H22" s="365">
        <f>+H21+I21</f>
        <v>0</v>
      </c>
      <c r="I22" s="366"/>
      <c r="J22" s="212">
        <f>J21</f>
        <v>0</v>
      </c>
      <c r="K22" s="210">
        <f>+K21</f>
        <v>0</v>
      </c>
      <c r="L22" s="210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1" customFormat="1" ht="27.75" customHeight="1" thickBot="1">
      <c r="A24" s="207" t="s">
        <v>191</v>
      </c>
      <c r="B24" s="208"/>
      <c r="C24" s="213"/>
      <c r="D24" s="210" t="e">
        <f>+D23</f>
        <v>#REF!</v>
      </c>
      <c r="E24" s="211" t="e">
        <f>+E23</f>
        <v>#REF!</v>
      </c>
      <c r="F24" s="365" t="e">
        <f>+F23+G23</f>
        <v>#REF!</v>
      </c>
      <c r="G24" s="366"/>
      <c r="H24" s="365" t="e">
        <f>+H23+I23</f>
        <v>#REF!</v>
      </c>
      <c r="I24" s="366"/>
      <c r="J24" s="212" t="e">
        <f>J23</f>
        <v>#REF!</v>
      </c>
      <c r="K24" s="210" t="e">
        <f>+K23</f>
        <v>#REF!</v>
      </c>
      <c r="L24" s="210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8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8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09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0"/>
    </row>
    <row r="13" spans="1:14" ht="18" customHeight="1">
      <c r="A13" s="202" t="s">
        <v>93</v>
      </c>
      <c r="B13" s="203"/>
      <c r="C13" s="204"/>
      <c r="D13" s="205"/>
      <c r="E13" s="205"/>
      <c r="F13" s="205"/>
      <c r="G13" s="205"/>
      <c r="H13" s="205"/>
      <c r="I13" s="205"/>
      <c r="J13" s="205"/>
      <c r="K13" s="205"/>
      <c r="L13" s="205">
        <f aca="true" t="shared" si="0" ref="L13:L20">SUM(D13:K13)</f>
        <v>0</v>
      </c>
      <c r="N13" s="310"/>
    </row>
    <row r="14" spans="1:14" s="9" customFormat="1" ht="18" customHeight="1">
      <c r="A14" s="202" t="s">
        <v>94</v>
      </c>
      <c r="B14" s="203"/>
      <c r="C14" s="204"/>
      <c r="D14" s="205"/>
      <c r="E14" s="205"/>
      <c r="F14" s="205"/>
      <c r="G14" s="205"/>
      <c r="H14" s="205"/>
      <c r="I14" s="205"/>
      <c r="J14" s="205"/>
      <c r="K14" s="205"/>
      <c r="L14" s="205">
        <f t="shared" si="0"/>
        <v>0</v>
      </c>
      <c r="N14" s="310"/>
    </row>
    <row r="15" spans="1:14" s="9" customFormat="1" ht="18" customHeight="1">
      <c r="A15" s="202" t="s">
        <v>95</v>
      </c>
      <c r="B15" s="203"/>
      <c r="C15" s="204"/>
      <c r="D15" s="205"/>
      <c r="E15" s="205"/>
      <c r="F15" s="205"/>
      <c r="G15" s="205"/>
      <c r="H15" s="205"/>
      <c r="I15" s="205"/>
      <c r="J15" s="205"/>
      <c r="K15" s="205"/>
      <c r="L15" s="205">
        <f t="shared" si="0"/>
        <v>0</v>
      </c>
      <c r="N15" s="310"/>
    </row>
    <row r="16" spans="1:14" s="9" customFormat="1" ht="18" customHeight="1">
      <c r="A16" s="202" t="s">
        <v>96</v>
      </c>
      <c r="B16" s="203"/>
      <c r="C16" s="204"/>
      <c r="D16" s="205"/>
      <c r="E16" s="205"/>
      <c r="F16" s="205"/>
      <c r="G16" s="205"/>
      <c r="H16" s="205"/>
      <c r="I16" s="205"/>
      <c r="J16" s="205"/>
      <c r="K16" s="205"/>
      <c r="L16" s="205">
        <f t="shared" si="0"/>
        <v>0</v>
      </c>
      <c r="N16" s="310"/>
    </row>
    <row r="17" spans="1:14" s="9" customFormat="1" ht="18" customHeight="1">
      <c r="A17" s="202" t="s">
        <v>97</v>
      </c>
      <c r="B17" s="203"/>
      <c r="C17" s="204"/>
      <c r="D17" s="205"/>
      <c r="E17" s="205"/>
      <c r="F17" s="205"/>
      <c r="G17" s="205"/>
      <c r="H17" s="205"/>
      <c r="I17" s="205"/>
      <c r="J17" s="205"/>
      <c r="K17" s="205"/>
      <c r="L17" s="205">
        <f t="shared" si="0"/>
        <v>0</v>
      </c>
      <c r="N17" s="310"/>
    </row>
    <row r="18" spans="1:14" s="9" customFormat="1" ht="18" customHeight="1">
      <c r="A18" s="202" t="s">
        <v>98</v>
      </c>
      <c r="B18" s="203"/>
      <c r="C18" s="204"/>
      <c r="D18" s="205"/>
      <c r="E18" s="205"/>
      <c r="F18" s="205"/>
      <c r="G18" s="205"/>
      <c r="H18" s="205"/>
      <c r="I18" s="205"/>
      <c r="J18" s="205"/>
      <c r="K18" s="205"/>
      <c r="L18" s="205">
        <f t="shared" si="0"/>
        <v>0</v>
      </c>
      <c r="N18" s="310"/>
    </row>
    <row r="19" spans="1:14" s="9" customFormat="1" ht="18" customHeight="1">
      <c r="A19" s="202" t="s">
        <v>140</v>
      </c>
      <c r="B19" s="203"/>
      <c r="C19" s="204"/>
      <c r="D19" s="205"/>
      <c r="E19" s="205"/>
      <c r="F19" s="205"/>
      <c r="G19" s="205"/>
      <c r="H19" s="205"/>
      <c r="I19" s="205"/>
      <c r="J19" s="205"/>
      <c r="K19" s="205"/>
      <c r="L19" s="205">
        <f t="shared" si="0"/>
        <v>0</v>
      </c>
      <c r="N19" s="310"/>
    </row>
    <row r="20" spans="1:14" ht="18" customHeight="1">
      <c r="A20" s="202" t="s">
        <v>99</v>
      </c>
      <c r="B20" s="306" t="s">
        <v>160</v>
      </c>
      <c r="C20" s="206"/>
      <c r="D20" s="205"/>
      <c r="E20" s="205"/>
      <c r="F20" s="205"/>
      <c r="G20" s="205"/>
      <c r="H20" s="205"/>
      <c r="I20" s="205"/>
      <c r="J20" s="205"/>
      <c r="K20" s="205"/>
      <c r="L20" s="205">
        <f t="shared" si="0"/>
        <v>0</v>
      </c>
      <c r="N20" s="310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1">
        <f>SUM(D21:K21)</f>
        <v>0</v>
      </c>
    </row>
    <row r="22" spans="1:14" s="201" customFormat="1" ht="19.5" customHeight="1" thickBot="1">
      <c r="A22" s="295" t="s">
        <v>229</v>
      </c>
      <c r="B22" s="296"/>
      <c r="C22" s="297"/>
      <c r="D22" s="298">
        <f>+D21</f>
        <v>0</v>
      </c>
      <c r="E22" s="299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2">
        <f>J21</f>
        <v>0</v>
      </c>
      <c r="K22" s="298">
        <f>+K21</f>
        <v>0</v>
      </c>
      <c r="L22" s="298">
        <f>SUM(D22:K22)</f>
        <v>0</v>
      </c>
      <c r="N22" s="312"/>
    </row>
    <row r="23" spans="1:14" ht="19.5" customHeight="1">
      <c r="A23" s="314" t="s">
        <v>237</v>
      </c>
      <c r="B23" s="315"/>
      <c r="C23" s="316"/>
      <c r="D23" s="52"/>
      <c r="E23" s="53"/>
      <c r="F23" s="53"/>
      <c r="G23" s="53"/>
      <c r="H23" s="53"/>
      <c r="I23" s="53"/>
      <c r="J23" s="53"/>
      <c r="K23" s="53"/>
      <c r="L23" s="53"/>
      <c r="N23" s="311"/>
    </row>
    <row r="24" spans="1:14" ht="19.5" customHeight="1">
      <c r="A24" s="202" t="s">
        <v>93</v>
      </c>
      <c r="B24" s="203"/>
      <c r="C24" s="204"/>
      <c r="D24" s="205"/>
      <c r="E24" s="205"/>
      <c r="F24" s="205"/>
      <c r="G24" s="205"/>
      <c r="H24" s="205"/>
      <c r="I24" s="205"/>
      <c r="J24" s="205"/>
      <c r="K24" s="205"/>
      <c r="L24" s="205">
        <f aca="true" t="shared" si="2" ref="L24:L31">SUM(D24:K24)</f>
        <v>0</v>
      </c>
      <c r="N24" s="311"/>
    </row>
    <row r="25" spans="1:14" ht="19.5" customHeight="1">
      <c r="A25" s="202" t="s">
        <v>94</v>
      </c>
      <c r="B25" s="203"/>
      <c r="C25" s="204"/>
      <c r="D25" s="205"/>
      <c r="E25" s="205"/>
      <c r="F25" s="205"/>
      <c r="G25" s="205"/>
      <c r="H25" s="205"/>
      <c r="I25" s="205"/>
      <c r="J25" s="205"/>
      <c r="K25" s="205"/>
      <c r="L25" s="205">
        <f t="shared" si="2"/>
        <v>0</v>
      </c>
      <c r="N25" s="311"/>
    </row>
    <row r="26" spans="1:14" ht="19.5" customHeight="1">
      <c r="A26" s="202" t="s">
        <v>95</v>
      </c>
      <c r="B26" s="203"/>
      <c r="C26" s="204"/>
      <c r="D26" s="205"/>
      <c r="E26" s="205"/>
      <c r="F26" s="205"/>
      <c r="G26" s="205"/>
      <c r="H26" s="205"/>
      <c r="I26" s="205"/>
      <c r="J26" s="205"/>
      <c r="K26" s="205"/>
      <c r="L26" s="205">
        <f t="shared" si="2"/>
        <v>0</v>
      </c>
      <c r="N26" s="311"/>
    </row>
    <row r="27" spans="1:14" ht="19.5" customHeight="1">
      <c r="A27" s="202" t="s">
        <v>96</v>
      </c>
      <c r="B27" s="203"/>
      <c r="C27" s="204"/>
      <c r="D27" s="205"/>
      <c r="E27" s="205"/>
      <c r="F27" s="205"/>
      <c r="G27" s="205"/>
      <c r="H27" s="205"/>
      <c r="I27" s="205"/>
      <c r="J27" s="205"/>
      <c r="K27" s="205"/>
      <c r="L27" s="205">
        <f t="shared" si="2"/>
        <v>0</v>
      </c>
      <c r="N27" s="311"/>
    </row>
    <row r="28" spans="1:14" ht="19.5" customHeight="1">
      <c r="A28" s="202" t="s">
        <v>97</v>
      </c>
      <c r="B28" s="203"/>
      <c r="C28" s="204"/>
      <c r="D28" s="205"/>
      <c r="E28" s="205"/>
      <c r="F28" s="205"/>
      <c r="G28" s="205"/>
      <c r="H28" s="205"/>
      <c r="I28" s="205"/>
      <c r="J28" s="205"/>
      <c r="K28" s="205"/>
      <c r="L28" s="205">
        <f t="shared" si="2"/>
        <v>0</v>
      </c>
      <c r="N28" s="311"/>
    </row>
    <row r="29" spans="1:14" ht="19.5" customHeight="1">
      <c r="A29" s="202" t="s">
        <v>98</v>
      </c>
      <c r="B29" s="203"/>
      <c r="C29" s="204"/>
      <c r="D29" s="205"/>
      <c r="E29" s="205"/>
      <c r="F29" s="205"/>
      <c r="G29" s="205"/>
      <c r="H29" s="205"/>
      <c r="I29" s="205"/>
      <c r="J29" s="205"/>
      <c r="K29" s="205"/>
      <c r="L29" s="205">
        <f t="shared" si="2"/>
        <v>0</v>
      </c>
      <c r="N29" s="311"/>
    </row>
    <row r="30" spans="1:14" ht="19.5" customHeight="1">
      <c r="A30" s="202" t="s">
        <v>140</v>
      </c>
      <c r="B30" s="203"/>
      <c r="C30" s="204"/>
      <c r="D30" s="205"/>
      <c r="E30" s="205"/>
      <c r="F30" s="205"/>
      <c r="G30" s="205"/>
      <c r="H30" s="205"/>
      <c r="I30" s="205"/>
      <c r="J30" s="205"/>
      <c r="K30" s="205"/>
      <c r="L30" s="205">
        <f t="shared" si="2"/>
        <v>0</v>
      </c>
      <c r="N30" s="311"/>
    </row>
    <row r="31" spans="1:14" ht="19.5" customHeight="1">
      <c r="A31" s="202" t="s">
        <v>99</v>
      </c>
      <c r="B31" s="306" t="s">
        <v>160</v>
      </c>
      <c r="C31" s="206"/>
      <c r="D31" s="205"/>
      <c r="E31" s="205"/>
      <c r="F31" s="205"/>
      <c r="G31" s="205"/>
      <c r="H31" s="205"/>
      <c r="I31" s="205"/>
      <c r="J31" s="205"/>
      <c r="K31" s="205"/>
      <c r="L31" s="205">
        <f t="shared" si="2"/>
        <v>0</v>
      </c>
      <c r="N31" s="311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1"/>
    </row>
    <row r="33" spans="1:14" s="201" customFormat="1" ht="19.5" customHeight="1" thickBot="1">
      <c r="A33" s="295" t="s">
        <v>230</v>
      </c>
      <c r="B33" s="296"/>
      <c r="C33" s="297"/>
      <c r="D33" s="298">
        <f>+D23</f>
        <v>0</v>
      </c>
      <c r="E33" s="298">
        <f>+E23</f>
        <v>0</v>
      </c>
      <c r="F33" s="300"/>
      <c r="G33" s="301">
        <f>+F23+G23</f>
        <v>0</v>
      </c>
      <c r="H33" s="300"/>
      <c r="I33" s="301">
        <f>+H23+I23</f>
        <v>0</v>
      </c>
      <c r="J33" s="298">
        <f>+J23</f>
        <v>0</v>
      </c>
      <c r="K33" s="298">
        <f>+K23</f>
        <v>0</v>
      </c>
      <c r="L33" s="298">
        <f>+L23</f>
        <v>0</v>
      </c>
      <c r="N33" s="311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0"/>
    </row>
    <row r="35" spans="1:14" s="201" customFormat="1" ht="27.75" customHeight="1" thickBot="1">
      <c r="A35" s="303" t="s">
        <v>191</v>
      </c>
      <c r="B35" s="304"/>
      <c r="C35" s="305"/>
      <c r="D35" s="298" t="e">
        <f>+D34</f>
        <v>#REF!</v>
      </c>
      <c r="E35" s="299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2" t="e">
        <f>J34</f>
        <v>#REF!</v>
      </c>
      <c r="K35" s="298" t="e">
        <f>+K34</f>
        <v>#REF!</v>
      </c>
      <c r="L35" s="298" t="e">
        <f>+L34</f>
        <v>#REF!</v>
      </c>
      <c r="N35" s="311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3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94"/>
      <c r="L39" s="288"/>
    </row>
    <row r="40" spans="1:12" ht="12.75">
      <c r="A40" s="289" t="s">
        <v>227</v>
      </c>
      <c r="B40" s="242"/>
      <c r="C40" s="242"/>
      <c r="D40" s="242"/>
      <c r="E40" s="241"/>
      <c r="F40" s="9"/>
      <c r="G40" s="9"/>
      <c r="H40" s="9"/>
      <c r="I40" s="9"/>
      <c r="J40" s="9"/>
      <c r="K40" s="9"/>
      <c r="L40" s="221"/>
    </row>
    <row r="41" spans="1:12" ht="12.75">
      <c r="A41" s="289" t="s">
        <v>231</v>
      </c>
      <c r="B41" s="9"/>
      <c r="C41" s="9"/>
      <c r="D41" s="290">
        <f aca="true" t="shared" si="5" ref="D41:L41">D21</f>
        <v>0</v>
      </c>
      <c r="E41" s="290">
        <f t="shared" si="5"/>
        <v>0</v>
      </c>
      <c r="F41" s="290">
        <f t="shared" si="5"/>
        <v>0</v>
      </c>
      <c r="G41" s="290">
        <f t="shared" si="5"/>
        <v>0</v>
      </c>
      <c r="H41" s="290">
        <f t="shared" si="5"/>
        <v>0</v>
      </c>
      <c r="I41" s="290">
        <f t="shared" si="5"/>
        <v>0</v>
      </c>
      <c r="J41" s="290">
        <f t="shared" si="5"/>
        <v>0</v>
      </c>
      <c r="K41" s="290">
        <f t="shared" si="5"/>
        <v>0</v>
      </c>
      <c r="L41" s="291">
        <f t="shared" si="5"/>
        <v>0</v>
      </c>
    </row>
    <row r="42" spans="1:12" ht="12.75">
      <c r="A42" s="289" t="s">
        <v>232</v>
      </c>
      <c r="B42" s="9"/>
      <c r="C42" s="9"/>
      <c r="D42" s="288">
        <f aca="true" t="shared" si="6" ref="D42:L42">D23</f>
        <v>0</v>
      </c>
      <c r="E42" s="288">
        <f t="shared" si="6"/>
        <v>0</v>
      </c>
      <c r="F42" s="288">
        <f t="shared" si="6"/>
        <v>0</v>
      </c>
      <c r="G42" s="288">
        <f t="shared" si="6"/>
        <v>0</v>
      </c>
      <c r="H42" s="288">
        <f t="shared" si="6"/>
        <v>0</v>
      </c>
      <c r="I42" s="288">
        <f t="shared" si="6"/>
        <v>0</v>
      </c>
      <c r="J42" s="288">
        <f t="shared" si="6"/>
        <v>0</v>
      </c>
      <c r="K42" s="288">
        <f t="shared" si="6"/>
        <v>0</v>
      </c>
      <c r="L42" s="292">
        <f t="shared" si="6"/>
        <v>0</v>
      </c>
    </row>
    <row r="43" spans="1:12" ht="12.75">
      <c r="A43" s="289" t="s">
        <v>233</v>
      </c>
      <c r="B43" s="9"/>
      <c r="C43" s="9"/>
      <c r="D43" s="290">
        <f aca="true" t="shared" si="7" ref="D43:L43">SUM(D41:D42)</f>
        <v>0</v>
      </c>
      <c r="E43" s="290">
        <f t="shared" si="7"/>
        <v>0</v>
      </c>
      <c r="F43" s="290">
        <f t="shared" si="7"/>
        <v>0</v>
      </c>
      <c r="G43" s="290">
        <f t="shared" si="7"/>
        <v>0</v>
      </c>
      <c r="H43" s="290">
        <f t="shared" si="7"/>
        <v>0</v>
      </c>
      <c r="I43" s="290">
        <f t="shared" si="7"/>
        <v>0</v>
      </c>
      <c r="J43" s="290">
        <f t="shared" si="7"/>
        <v>0</v>
      </c>
      <c r="K43" s="290">
        <f t="shared" si="7"/>
        <v>0</v>
      </c>
      <c r="L43" s="291">
        <f t="shared" si="7"/>
        <v>0</v>
      </c>
    </row>
    <row r="44" spans="1:12" ht="12.75">
      <c r="A44" s="289" t="s">
        <v>228</v>
      </c>
      <c r="B44" s="9"/>
      <c r="C44" s="9"/>
      <c r="D44" s="223">
        <f>'Schedule B - I'!C18</f>
        <v>21474445</v>
      </c>
      <c r="E44" s="223">
        <f>'Schedule B - I'!C19</f>
        <v>131527</v>
      </c>
      <c r="F44" s="223">
        <f>'Schedule B - I'!C20</f>
        <v>925000</v>
      </c>
      <c r="G44" s="223">
        <f>'Schedule B - I'!C21</f>
        <v>2643848</v>
      </c>
      <c r="H44" s="223">
        <f>'Schedule B - I'!C22</f>
        <v>1015547</v>
      </c>
      <c r="I44" s="223">
        <f>'Schedule B - I'!C23</f>
        <v>143635</v>
      </c>
      <c r="J44" s="223">
        <f>'Schedule B - I'!C24</f>
        <v>875000</v>
      </c>
      <c r="K44" s="223">
        <f>'Schedule B - I'!C25</f>
        <v>0</v>
      </c>
      <c r="L44" s="224">
        <f>'Schedule B - I'!C26</f>
        <v>27209002</v>
      </c>
    </row>
    <row r="45" spans="1:12" ht="13.5" thickBot="1">
      <c r="A45" s="289" t="s">
        <v>209</v>
      </c>
      <c r="B45" s="9"/>
      <c r="C45" s="9"/>
      <c r="D45" s="216">
        <f aca="true" t="shared" si="8" ref="D45:L45">+D43-D44</f>
        <v>-21474445</v>
      </c>
      <c r="E45" s="216">
        <f t="shared" si="8"/>
        <v>-131527</v>
      </c>
      <c r="F45" s="216">
        <f t="shared" si="8"/>
        <v>-925000</v>
      </c>
      <c r="G45" s="216">
        <f t="shared" si="8"/>
        <v>-2643848</v>
      </c>
      <c r="H45" s="216">
        <f t="shared" si="8"/>
        <v>-1015547</v>
      </c>
      <c r="I45" s="216">
        <f t="shared" si="8"/>
        <v>-143635</v>
      </c>
      <c r="J45" s="216">
        <f t="shared" si="8"/>
        <v>-875000</v>
      </c>
      <c r="K45" s="216">
        <f t="shared" si="8"/>
        <v>0</v>
      </c>
      <c r="L45" s="293">
        <f t="shared" si="8"/>
        <v>-27209002</v>
      </c>
    </row>
    <row r="46" spans="1:12" ht="12.75">
      <c r="A46" s="307" t="s">
        <v>234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4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2011-05-17T19:03:54Z</cp:lastPrinted>
  <dcterms:created xsi:type="dcterms:W3CDTF">1997-04-10T14:32:54Z</dcterms:created>
  <dcterms:modified xsi:type="dcterms:W3CDTF">2011-06-17T20:02:01Z</dcterms:modified>
  <cp:category/>
  <cp:version/>
  <cp:contentType/>
  <cp:contentStatus/>
</cp:coreProperties>
</file>