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7440" windowHeight="8715" firstSheet="2" activeTab="3"/>
  </bookViews>
  <sheets>
    <sheet name="Notes 06" sheetId="1" state="hidden" r:id="rId1"/>
    <sheet name="Stimulus Form" sheetId="4" state="hidden" r:id="rId2"/>
    <sheet name="Schedule A - 1" sheetId="5" r:id="rId3"/>
    <sheet name="Schedule B - 1" sheetId="6" r:id="rId4"/>
    <sheet name="Revised Schedule C - C1" sheetId="7" r:id="rId5"/>
    <sheet name="Schedule C-1A" sheetId="8" state="hidden" r:id="rId6"/>
    <sheet name="Schedule A - II" sheetId="9" r:id="rId7"/>
    <sheet name="Schedule B - II" sheetId="10" r:id="rId8"/>
    <sheet name="Schedule C - II  (2)" sheetId="11" state="hidden" r:id="rId9"/>
    <sheet name="Schedule C - II  " sheetId="12" r:id="rId10"/>
    <sheet name="Schedule F - Not Used in FY2011" sheetId="14" state="hidden" r:id="rId11"/>
    <sheet name="Revised Schedule F and G" sheetId="21" r:id="rId12"/>
    <sheet name="Schedule F - Do Not Use" sheetId="15" state="hidden" r:id="rId13"/>
    <sheet name="Schedule F - Use (2)" sheetId="16" state="hidden" r:id="rId14"/>
    <sheet name="Schedule F - W Fund 490" sheetId="17" state="hidden" r:id="rId15"/>
    <sheet name="Sch G Do Not Use" sheetId="18" state="hidden" r:id="rId16"/>
    <sheet name="Schedule F&amp;G W Fund 490" sheetId="20" state="hidden" r:id="rId17"/>
    <sheet name="New Schedule H " sheetId="25" r:id="rId18"/>
  </sheets>
  <externalReferences>
    <externalReference r:id="rId19"/>
    <externalReference r:id="rId20"/>
  </externalReferences>
  <definedNames>
    <definedName name="Courses_and_FTE" localSheetId="11">#REF!</definedName>
    <definedName name="Courses_and_FTE">#REF!</definedName>
    <definedName name="Mandatory_Sorted" localSheetId="11">'[1]Mand Sum'!#REF!</definedName>
    <definedName name="Mandatory_Sorted">'[2]Mand Sum'!#REF!</definedName>
    <definedName name="_xlnm.Print_Area" localSheetId="17">'New Schedule H '!$A$1:$D$37</definedName>
    <definedName name="_xlnm.Print_Area" localSheetId="4">'Revised Schedule C - C1'!$A$1:$E$41</definedName>
    <definedName name="_xlnm.Print_Area" localSheetId="11">'Revised Schedule F and G'!$A$1:$L$37</definedName>
    <definedName name="_xlnm.Print_Area" localSheetId="15">'Sch G Do Not Use'!$A$1:$L$25</definedName>
    <definedName name="_xlnm.Print_Area" localSheetId="2">'Schedule A - 1'!$A$1:$F$117</definedName>
    <definedName name="_xlnm.Print_Area" localSheetId="3">'Schedule B - 1'!$A$1:$D$26</definedName>
    <definedName name="_xlnm.Print_Area" localSheetId="7">'Schedule B - II'!$A$1:$D$29</definedName>
    <definedName name="_xlnm.Print_Area" localSheetId="9">'Schedule C - II  '!$A$1:$C$39</definedName>
    <definedName name="_xlnm.Print_Area" localSheetId="5">'Schedule C-1A'!$A$1:$F$20</definedName>
    <definedName name="_xlnm.Print_Area" localSheetId="12">'Schedule F - Do Not Use'!$A$1:$L$27</definedName>
    <definedName name="_xlnm.Print_Area" localSheetId="10">'Schedule F - Not Used in FY2011'!$A$1:$L$25</definedName>
    <definedName name="_xlnm.Print_Area" localSheetId="13">'Schedule F - Use (2)'!$A$1:$L$36</definedName>
    <definedName name="_xlnm.Print_Area" localSheetId="14">'Schedule F - W Fund 490'!$A$1:$L$31</definedName>
    <definedName name="_xlnm.Print_Area" localSheetId="16">'Schedule F&amp;G W Fund 490'!$A$1:$F$24</definedName>
    <definedName name="Range_1" localSheetId="11">#REF!</definedName>
    <definedName name="Range_1">#REF!</definedName>
    <definedName name="Range_2" localSheetId="11">#REF!</definedName>
    <definedName name="Range_2">#REF!</definedName>
    <definedName name="Z_B0D17E88_828B_4823_ACAC_0E30538F57BB_.wvu.PrintArea" localSheetId="4" hidden="1">'Revised Schedule C - C1'!$A$1:$D$34</definedName>
    <definedName name="Z_B0D17E88_828B_4823_ACAC_0E30538F57BB_.wvu.PrintArea" localSheetId="15" hidden="1">'Sch G Do Not Use'!$A$1:$L$25</definedName>
    <definedName name="Z_B0D17E88_828B_4823_ACAC_0E30538F57BB_.wvu.PrintArea" localSheetId="2" hidden="1">'Schedule A - 1'!$A$1:$F$117</definedName>
    <definedName name="Z_B0D17E88_828B_4823_ACAC_0E30538F57BB_.wvu.PrintArea" localSheetId="3" hidden="1">'Schedule B - 1'!$A$1:$D$26</definedName>
    <definedName name="Z_B0D17E88_828B_4823_ACAC_0E30538F57BB_.wvu.PrintArea" localSheetId="7" hidden="1">'Schedule B - II'!$A$1:$D$29</definedName>
    <definedName name="Z_B0D17E88_828B_4823_ACAC_0E30538F57BB_.wvu.PrintArea" localSheetId="9" hidden="1">'Schedule C - II  '!$A$1:$C$39</definedName>
    <definedName name="Z_B0D17E88_828B_4823_ACAC_0E30538F57BB_.wvu.PrintArea" localSheetId="5" hidden="1">'Schedule C-1A'!$A$1:$F$20</definedName>
    <definedName name="Z_B0D17E88_828B_4823_ACAC_0E30538F57BB_.wvu.PrintArea" localSheetId="12" hidden="1">'Schedule F - Do Not Use'!$A$1:$L$27</definedName>
    <definedName name="Z_B0D17E88_828B_4823_ACAC_0E30538F57BB_.wvu.PrintArea" localSheetId="10" hidden="1">'Schedule F - Not Used in FY2011'!$A$1:$L$25</definedName>
    <definedName name="Z_B0D17E88_828B_4823_ACAC_0E30538F57BB_.wvu.PrintArea" localSheetId="13" hidden="1">'Schedule F - Use (2)'!$A$1:$L$36</definedName>
    <definedName name="Z_B0D17E88_828B_4823_ACAC_0E30538F57BB_.wvu.PrintArea" localSheetId="14" hidden="1">'Schedule F - W Fund 490'!$A$1:$L$31</definedName>
    <definedName name="Z_B0D17E88_828B_4823_ACAC_0E30538F57BB_.wvu.PrintArea" localSheetId="16" hidden="1">'Schedule F&amp;G W Fund 490'!$A$1:$F$24</definedName>
    <definedName name="Z_B0D17E88_828B_4823_ACAC_0E30538F57BB_.wvu.Rows" localSheetId="12" hidden="1">'Schedule F - Do Not Use'!$23:$24,'Schedule F - Do Not Use'!$33:$33</definedName>
    <definedName name="Z_B0D17E88_828B_4823_ACAC_0E30538F57BB_.wvu.Rows" localSheetId="14" hidden="1">'Schedule F - W Fund 490'!$23:$24</definedName>
  </definedNames>
  <calcPr calcId="145621"/>
  <customWorkbookViews>
    <customWorkbookView name="Chambless, Mike - Personal View" guid="{B0D17E88-828B-4823-ACAC-0E30538F57BB}" mergeInterval="0" personalView="1" maximized="1" windowWidth="1600" windowHeight="622" activeSheetId="7"/>
  </customWorkbookViews>
</workbook>
</file>

<file path=xl/calcChain.xml><?xml version="1.0" encoding="utf-8"?>
<calcChain xmlns="http://schemas.openxmlformats.org/spreadsheetml/2006/main">
  <c r="F54" i="7" l="1"/>
  <c r="E54" i="7"/>
  <c r="C54" i="7"/>
  <c r="A54" i="7"/>
  <c r="B54" i="7"/>
  <c r="C46" i="7"/>
  <c r="C40" i="7"/>
  <c r="G54" i="7" s="1"/>
  <c r="D38" i="7"/>
  <c r="D39" i="7"/>
  <c r="B40" i="7"/>
  <c r="B41" i="7" s="1"/>
  <c r="D40" i="7" l="1"/>
  <c r="E31" i="5"/>
  <c r="E32" i="5"/>
  <c r="J25" i="21" l="1"/>
  <c r="C18" i="6"/>
  <c r="D37" i="25"/>
  <c r="D21" i="21"/>
  <c r="L13" i="21"/>
  <c r="E25" i="5" l="1"/>
  <c r="E30" i="5" s="1"/>
  <c r="E124" i="5"/>
  <c r="E98" i="5"/>
  <c r="D124" i="5"/>
  <c r="U124" i="5"/>
  <c r="CK124" i="5"/>
  <c r="CJ124" i="5"/>
  <c r="CI124" i="5"/>
  <c r="CH124" i="5"/>
  <c r="CE124" i="5"/>
  <c r="CD124" i="5"/>
  <c r="CC124" i="5"/>
  <c r="CB124" i="5"/>
  <c r="CA124" i="5"/>
  <c r="BZ124" i="5"/>
  <c r="BY124" i="5"/>
  <c r="BX124" i="5"/>
  <c r="BW124" i="5"/>
  <c r="BT124" i="5"/>
  <c r="BS124" i="5"/>
  <c r="BR124" i="5"/>
  <c r="BQ124" i="5"/>
  <c r="BP124" i="5"/>
  <c r="BM124" i="5"/>
  <c r="BL124" i="5"/>
  <c r="BK124" i="5"/>
  <c r="BJ124" i="5"/>
  <c r="BI124" i="5"/>
  <c r="BH124" i="5"/>
  <c r="BG124" i="5"/>
  <c r="BF124" i="5"/>
  <c r="AX124" i="5"/>
  <c r="AW124" i="5"/>
  <c r="AV124" i="5"/>
  <c r="AU124" i="5"/>
  <c r="AT124" i="5"/>
  <c r="AS124" i="5"/>
  <c r="AR124" i="5"/>
  <c r="AQ124" i="5"/>
  <c r="AN124" i="5"/>
  <c r="AM124" i="5"/>
  <c r="AL124" i="5"/>
  <c r="AK124" i="5"/>
  <c r="AH124" i="5"/>
  <c r="AG124" i="5"/>
  <c r="AF124" i="5"/>
  <c r="AC124" i="5"/>
  <c r="AB124" i="5"/>
  <c r="AA124" i="5"/>
  <c r="Z124" i="5"/>
  <c r="Y124" i="5"/>
  <c r="T124" i="5"/>
  <c r="S124" i="5"/>
  <c r="L124" i="5"/>
  <c r="K124" i="5"/>
  <c r="J124" i="5"/>
  <c r="I124" i="5"/>
  <c r="H124" i="5"/>
  <c r="G124" i="5"/>
  <c r="F124" i="5"/>
  <c r="CG124" i="5" l="1"/>
  <c r="R124" i="5"/>
  <c r="C45" i="7"/>
  <c r="CM124" i="5"/>
  <c r="BV124" i="5"/>
  <c r="BO124" i="5"/>
  <c r="AZ124" i="5"/>
  <c r="AP124" i="5"/>
  <c r="AJ124" i="5"/>
  <c r="AE124" i="5"/>
  <c r="W124" i="5"/>
  <c r="K47" i="21" l="1"/>
  <c r="J47" i="21"/>
  <c r="I47" i="21"/>
  <c r="H47" i="21"/>
  <c r="G47" i="21"/>
  <c r="F47" i="21"/>
  <c r="E47" i="21"/>
  <c r="K41" i="21"/>
  <c r="J41" i="21"/>
  <c r="I41" i="21"/>
  <c r="H41" i="21"/>
  <c r="G41" i="21"/>
  <c r="F41" i="21"/>
  <c r="E41" i="21"/>
  <c r="J46" i="21"/>
  <c r="O36" i="21"/>
  <c r="L14" i="21"/>
  <c r="L15" i="21"/>
  <c r="L16" i="21"/>
  <c r="L17" i="21"/>
  <c r="L18" i="21"/>
  <c r="L19" i="21"/>
  <c r="C78" i="5"/>
  <c r="C44" i="5"/>
  <c r="I55" i="5"/>
  <c r="I54" i="5"/>
  <c r="I53" i="5"/>
  <c r="I52" i="5"/>
  <c r="I51" i="5"/>
  <c r="I50" i="5"/>
  <c r="I49" i="5"/>
  <c r="J48" i="21" l="1"/>
  <c r="I56" i="5"/>
  <c r="J56" i="5" s="1"/>
  <c r="K24" i="21"/>
  <c r="J24" i="21"/>
  <c r="I24" i="21"/>
  <c r="G24" i="21"/>
  <c r="E24" i="21"/>
  <c r="D24" i="21"/>
  <c r="N24" i="21" s="1"/>
  <c r="L23" i="21"/>
  <c r="L24" i="21" s="1"/>
  <c r="K25" i="21"/>
  <c r="K46" i="21" s="1"/>
  <c r="K48" i="21" s="1"/>
  <c r="I25" i="21"/>
  <c r="I46" i="21" s="1"/>
  <c r="I48" i="21" s="1"/>
  <c r="H25" i="21"/>
  <c r="H46" i="21" s="1"/>
  <c r="H48" i="21" s="1"/>
  <c r="G25" i="21"/>
  <c r="G46" i="21" s="1"/>
  <c r="G48" i="21" s="1"/>
  <c r="F25" i="21"/>
  <c r="F46" i="21" s="1"/>
  <c r="F48" i="21" s="1"/>
  <c r="E25" i="21"/>
  <c r="L31" i="21"/>
  <c r="L36" i="21" s="1"/>
  <c r="J26" i="21"/>
  <c r="K21" i="21"/>
  <c r="K40" i="21" s="1"/>
  <c r="K42" i="21" s="1"/>
  <c r="J21" i="21"/>
  <c r="I21" i="21"/>
  <c r="I40" i="21" s="1"/>
  <c r="I42" i="21" s="1"/>
  <c r="F21" i="21"/>
  <c r="F40" i="21" s="1"/>
  <c r="F42" i="21" s="1"/>
  <c r="E21" i="21"/>
  <c r="E40" i="21" s="1"/>
  <c r="E42" i="21" s="1"/>
  <c r="L20" i="21"/>
  <c r="H21" i="21"/>
  <c r="H40" i="21" s="1"/>
  <c r="H42" i="21" s="1"/>
  <c r="G21" i="21"/>
  <c r="G40" i="21" s="1"/>
  <c r="G42" i="21" s="1"/>
  <c r="D40" i="21"/>
  <c r="J27" i="21" l="1"/>
  <c r="J40" i="21"/>
  <c r="J42" i="21" s="1"/>
  <c r="K26" i="21"/>
  <c r="F27" i="21"/>
  <c r="E26" i="21"/>
  <c r="E46" i="21"/>
  <c r="E48" i="21" s="1"/>
  <c r="J53" i="5"/>
  <c r="J49" i="5"/>
  <c r="J50" i="5"/>
  <c r="J55" i="5"/>
  <c r="J51" i="5"/>
  <c r="J52" i="5"/>
  <c r="J54" i="5"/>
  <c r="H26" i="21"/>
  <c r="F26" i="21"/>
  <c r="H27" i="21"/>
  <c r="H22" i="21"/>
  <c r="D22" i="21"/>
  <c r="N21" i="21"/>
  <c r="G27" i="21"/>
  <c r="E22" i="21"/>
  <c r="K22" i="21"/>
  <c r="E27" i="21"/>
  <c r="I27" i="21"/>
  <c r="K27" i="21"/>
  <c r="L21" i="21"/>
  <c r="F22" i="21"/>
  <c r="J22" i="21"/>
  <c r="O34" i="21" l="1"/>
  <c r="L40" i="21"/>
  <c r="L34" i="21"/>
  <c r="L22" i="21"/>
  <c r="B26" i="8" l="1"/>
  <c r="C26" i="8"/>
  <c r="D11" i="8" l="1"/>
  <c r="H26" i="8" s="1"/>
  <c r="G26" i="8"/>
  <c r="F26" i="8"/>
  <c r="C11" i="8"/>
  <c r="D26" i="8" s="1"/>
  <c r="K38" i="17"/>
  <c r="J38" i="17"/>
  <c r="I38" i="17"/>
  <c r="H38" i="17"/>
  <c r="G38" i="17"/>
  <c r="F38" i="17"/>
  <c r="F39" i="17" s="1"/>
  <c r="E38" i="17"/>
  <c r="E39" i="17" s="1"/>
  <c r="D21" i="17"/>
  <c r="D35" i="17"/>
  <c r="D37" i="17"/>
  <c r="E21" i="17"/>
  <c r="E35" i="17"/>
  <c r="E37" i="17"/>
  <c r="F21" i="17"/>
  <c r="F35" i="17"/>
  <c r="F37" i="17"/>
  <c r="G21" i="17"/>
  <c r="G35" i="17"/>
  <c r="G37" i="17"/>
  <c r="G39" i="17"/>
  <c r="H21" i="17"/>
  <c r="H35" i="17"/>
  <c r="H37" i="17"/>
  <c r="H39" i="17"/>
  <c r="I21" i="17"/>
  <c r="I35" i="17"/>
  <c r="I37" i="17"/>
  <c r="I39" i="17"/>
  <c r="J21" i="17"/>
  <c r="J35" i="17"/>
  <c r="J37" i="17"/>
  <c r="J39" i="17"/>
  <c r="K21" i="17"/>
  <c r="K35" i="17"/>
  <c r="K37" i="17"/>
  <c r="K39" i="17"/>
  <c r="K25" i="17"/>
  <c r="J25" i="17"/>
  <c r="J26" i="17" s="1"/>
  <c r="I25" i="17"/>
  <c r="H25" i="17"/>
  <c r="G25" i="17"/>
  <c r="F25" i="17"/>
  <c r="E25" i="17"/>
  <c r="E27" i="17" s="1"/>
  <c r="C21" i="10"/>
  <c r="D34" i="16" s="1"/>
  <c r="F21" i="20"/>
  <c r="F27" i="17"/>
  <c r="G27" i="17"/>
  <c r="H27" i="17"/>
  <c r="I27" i="17"/>
  <c r="J27" i="17"/>
  <c r="K27" i="17"/>
  <c r="L13" i="17"/>
  <c r="L14" i="17"/>
  <c r="L21" i="17"/>
  <c r="L15" i="17"/>
  <c r="L16" i="17"/>
  <c r="L17" i="17"/>
  <c r="L18" i="17"/>
  <c r="L19" i="17"/>
  <c r="L20" i="17"/>
  <c r="D30" i="17"/>
  <c r="E30" i="17"/>
  <c r="N30" i="17"/>
  <c r="G30" i="17"/>
  <c r="I30" i="17"/>
  <c r="J30" i="17"/>
  <c r="K30" i="17"/>
  <c r="L29" i="17"/>
  <c r="L30" i="17"/>
  <c r="N21" i="17"/>
  <c r="D22" i="17"/>
  <c r="E22" i="17"/>
  <c r="L22" i="17"/>
  <c r="F22" i="17"/>
  <c r="H22" i="17"/>
  <c r="J22" i="17"/>
  <c r="K22" i="17"/>
  <c r="L23" i="17"/>
  <c r="D24" i="17"/>
  <c r="E24" i="17"/>
  <c r="G24" i="17"/>
  <c r="I24" i="17"/>
  <c r="J24" i="17"/>
  <c r="K24" i="17"/>
  <c r="L24" i="17"/>
  <c r="N24" i="17"/>
  <c r="E26" i="17"/>
  <c r="F26" i="17"/>
  <c r="K26" i="17"/>
  <c r="M124" i="5"/>
  <c r="L24" i="16"/>
  <c r="L25" i="16"/>
  <c r="L26" i="16"/>
  <c r="L27" i="16"/>
  <c r="L28" i="16"/>
  <c r="L29" i="16"/>
  <c r="L30" i="16"/>
  <c r="L31" i="16"/>
  <c r="L32" i="16"/>
  <c r="K32" i="16"/>
  <c r="J32" i="16"/>
  <c r="I32" i="16"/>
  <c r="H32" i="16"/>
  <c r="G32" i="16"/>
  <c r="F32" i="16"/>
  <c r="E32" i="16"/>
  <c r="D32" i="16"/>
  <c r="L13" i="16"/>
  <c r="L14" i="16"/>
  <c r="L15" i="16"/>
  <c r="L16" i="16"/>
  <c r="L17" i="16"/>
  <c r="L18" i="16"/>
  <c r="L19" i="16"/>
  <c r="L20" i="16"/>
  <c r="D21" i="16"/>
  <c r="E21" i="16"/>
  <c r="F21" i="16"/>
  <c r="G21" i="16"/>
  <c r="H21" i="16"/>
  <c r="I21" i="16"/>
  <c r="J21" i="16"/>
  <c r="K21" i="16"/>
  <c r="L21" i="16"/>
  <c r="N21" i="16"/>
  <c r="D22" i="16"/>
  <c r="E22" i="16"/>
  <c r="F22" i="16"/>
  <c r="H22" i="16"/>
  <c r="J22" i="16"/>
  <c r="K22" i="16"/>
  <c r="L22" i="16"/>
  <c r="D33" i="16"/>
  <c r="E33" i="16"/>
  <c r="G33" i="16"/>
  <c r="I33" i="16"/>
  <c r="J33" i="16"/>
  <c r="K33" i="16"/>
  <c r="L33" i="16"/>
  <c r="N33" i="16"/>
  <c r="E34" i="16"/>
  <c r="E36" i="16" s="1"/>
  <c r="F34" i="16"/>
  <c r="G34" i="16"/>
  <c r="H34" i="16"/>
  <c r="H36" i="16" s="1"/>
  <c r="I34" i="16"/>
  <c r="J34" i="16"/>
  <c r="J35" i="16" s="1"/>
  <c r="K34" i="16"/>
  <c r="K35" i="16" s="1"/>
  <c r="F36" i="16"/>
  <c r="I36" i="16"/>
  <c r="D41" i="16"/>
  <c r="E41" i="16"/>
  <c r="F41" i="16"/>
  <c r="G41" i="16"/>
  <c r="H41" i="16"/>
  <c r="I41" i="16"/>
  <c r="J41" i="16"/>
  <c r="K41" i="16"/>
  <c r="L41" i="16"/>
  <c r="D42" i="16"/>
  <c r="D43" i="16"/>
  <c r="E42" i="16"/>
  <c r="F42" i="16"/>
  <c r="G42" i="16"/>
  <c r="H42" i="16"/>
  <c r="I42" i="16"/>
  <c r="J42" i="16"/>
  <c r="K42" i="16"/>
  <c r="L42" i="16"/>
  <c r="E43" i="16"/>
  <c r="F43" i="16"/>
  <c r="G43" i="16"/>
  <c r="H43" i="16"/>
  <c r="I43" i="16"/>
  <c r="J43" i="16"/>
  <c r="K43" i="16"/>
  <c r="L43" i="16"/>
  <c r="D44" i="16"/>
  <c r="D45" i="16" s="1"/>
  <c r="E44" i="16"/>
  <c r="E45" i="16" s="1"/>
  <c r="F44" i="16"/>
  <c r="G44" i="16"/>
  <c r="H44" i="16"/>
  <c r="I44" i="16"/>
  <c r="I45" i="16" s="1"/>
  <c r="J44" i="16"/>
  <c r="J45" i="16" s="1"/>
  <c r="K44" i="16"/>
  <c r="K45" i="16" s="1"/>
  <c r="F45" i="16"/>
  <c r="G45" i="16"/>
  <c r="H45" i="16"/>
  <c r="D21" i="15"/>
  <c r="D24" i="15"/>
  <c r="E21" i="15"/>
  <c r="E24" i="15"/>
  <c r="E25" i="15"/>
  <c r="E27" i="15" s="1"/>
  <c r="F21" i="15"/>
  <c r="F25" i="15"/>
  <c r="F27" i="15" s="1"/>
  <c r="G21" i="15"/>
  <c r="G24" i="15"/>
  <c r="G25" i="15"/>
  <c r="H21" i="15"/>
  <c r="H25" i="15"/>
  <c r="H27" i="15" s="1"/>
  <c r="I21" i="15"/>
  <c r="I24" i="15"/>
  <c r="I25" i="15"/>
  <c r="J21" i="15"/>
  <c r="J24" i="15"/>
  <c r="J25" i="15"/>
  <c r="K21" i="15"/>
  <c r="K24" i="15"/>
  <c r="K25" i="15"/>
  <c r="L23" i="15"/>
  <c r="L24" i="15" s="1"/>
  <c r="K26" i="15"/>
  <c r="N24" i="15"/>
  <c r="L20" i="15"/>
  <c r="L13" i="15"/>
  <c r="L21" i="15"/>
  <c r="L14" i="15"/>
  <c r="L15" i="15"/>
  <c r="L16" i="15"/>
  <c r="L17" i="15"/>
  <c r="L18" i="15"/>
  <c r="L19" i="15"/>
  <c r="H22" i="15"/>
  <c r="F22" i="15"/>
  <c r="E35" i="15"/>
  <c r="E32" i="15"/>
  <c r="E33" i="15"/>
  <c r="E34" i="15" s="1"/>
  <c r="E36" i="15" s="1"/>
  <c r="F35" i="15"/>
  <c r="F32" i="15"/>
  <c r="F33" i="15"/>
  <c r="F34" i="15"/>
  <c r="G35" i="15"/>
  <c r="G32" i="15"/>
  <c r="G33" i="15"/>
  <c r="G34" i="15" s="1"/>
  <c r="G36" i="15" s="1"/>
  <c r="H35" i="15"/>
  <c r="H32" i="15"/>
  <c r="H33" i="15"/>
  <c r="H34" i="15"/>
  <c r="I35" i="15"/>
  <c r="I32" i="15"/>
  <c r="I33" i="15"/>
  <c r="I34" i="15" s="1"/>
  <c r="I36" i="15" s="1"/>
  <c r="J35" i="15"/>
  <c r="J32" i="15"/>
  <c r="J33" i="15"/>
  <c r="J34" i="15"/>
  <c r="K35" i="15"/>
  <c r="K32" i="15"/>
  <c r="K33" i="15"/>
  <c r="K34" i="15" s="1"/>
  <c r="K36" i="15" s="1"/>
  <c r="L33" i="15"/>
  <c r="D35" i="15"/>
  <c r="D32" i="15"/>
  <c r="D33" i="15"/>
  <c r="D34" i="15" s="1"/>
  <c r="D36" i="15" s="1"/>
  <c r="N21" i="15"/>
  <c r="D22" i="15"/>
  <c r="E22" i="15"/>
  <c r="L22" i="15"/>
  <c r="J22" i="15"/>
  <c r="K22" i="15"/>
  <c r="E22" i="9"/>
  <c r="F15" i="9" s="1"/>
  <c r="F22" i="9" s="1"/>
  <c r="B36" i="12"/>
  <c r="C17" i="12" s="1"/>
  <c r="C17" i="4"/>
  <c r="C35" i="4"/>
  <c r="C43" i="4"/>
  <c r="D31" i="4"/>
  <c r="E34" i="5"/>
  <c r="V124" i="5" s="1"/>
  <c r="X124" i="5" s="1"/>
  <c r="C31" i="7"/>
  <c r="D28" i="7" s="1"/>
  <c r="D21" i="14"/>
  <c r="E21" i="14"/>
  <c r="F21" i="14"/>
  <c r="G21" i="14"/>
  <c r="H21" i="14"/>
  <c r="I21" i="14"/>
  <c r="J21" i="14"/>
  <c r="K21" i="14"/>
  <c r="N21" i="14"/>
  <c r="L14" i="14"/>
  <c r="L15" i="14"/>
  <c r="L16" i="14"/>
  <c r="L17" i="14"/>
  <c r="L18" i="14"/>
  <c r="L19" i="14"/>
  <c r="L20" i="14"/>
  <c r="L13" i="14"/>
  <c r="L21" i="14"/>
  <c r="D22" i="14"/>
  <c r="E22" i="14"/>
  <c r="F22" i="14"/>
  <c r="H22" i="14"/>
  <c r="J22" i="14"/>
  <c r="K22" i="14"/>
  <c r="L22" i="14"/>
  <c r="E23" i="14"/>
  <c r="F23" i="14"/>
  <c r="G23" i="14"/>
  <c r="H23" i="14"/>
  <c r="I23" i="14"/>
  <c r="H24" i="14" s="1"/>
  <c r="J23" i="14"/>
  <c r="K23" i="14"/>
  <c r="K25" i="14" s="1"/>
  <c r="E24" i="14"/>
  <c r="J24" i="14"/>
  <c r="K24" i="14"/>
  <c r="E25" i="14"/>
  <c r="H25" i="14"/>
  <c r="J25" i="14"/>
  <c r="L24" i="18"/>
  <c r="L23" i="18"/>
  <c r="L22" i="18"/>
  <c r="L21" i="18"/>
  <c r="L20" i="18"/>
  <c r="L19" i="18"/>
  <c r="L18" i="18"/>
  <c r="L17" i="18"/>
  <c r="L16" i="18"/>
  <c r="C16" i="12"/>
  <c r="F14" i="9"/>
  <c r="F16" i="9"/>
  <c r="F17" i="9"/>
  <c r="F18" i="9"/>
  <c r="F19" i="9"/>
  <c r="F20" i="9"/>
  <c r="F21" i="9"/>
  <c r="D25" i="18"/>
  <c r="E25" i="18"/>
  <c r="F25" i="18"/>
  <c r="G25" i="18"/>
  <c r="H25" i="18"/>
  <c r="I25" i="18"/>
  <c r="J25" i="18"/>
  <c r="K25" i="18"/>
  <c r="L26" i="18"/>
  <c r="L15" i="18"/>
  <c r="L25" i="18"/>
  <c r="E55" i="5"/>
  <c r="AD124" i="5" s="1"/>
  <c r="E60" i="5"/>
  <c r="AI124" i="5" s="1"/>
  <c r="E66" i="5"/>
  <c r="AO124" i="5" s="1"/>
  <c r="E76" i="5"/>
  <c r="AY124" i="5" s="1"/>
  <c r="E91" i="5"/>
  <c r="BN124" i="5" s="1"/>
  <c r="BU124" i="5"/>
  <c r="E109" i="5"/>
  <c r="CF124" i="5" s="1"/>
  <c r="E115" i="5"/>
  <c r="CL124" i="5" s="1"/>
  <c r="F17" i="5"/>
  <c r="F18" i="5"/>
  <c r="F19" i="5"/>
  <c r="F20" i="5"/>
  <c r="F21" i="5"/>
  <c r="F22" i="5"/>
  <c r="F23" i="5"/>
  <c r="F24" i="5"/>
  <c r="C15" i="7"/>
  <c r="C32" i="7" s="1"/>
  <c r="B14" i="12"/>
  <c r="B41" i="11"/>
  <c r="C31" i="11"/>
  <c r="C32" i="11"/>
  <c r="C33" i="11"/>
  <c r="C34" i="11"/>
  <c r="C35" i="11"/>
  <c r="C36" i="11"/>
  <c r="C37" i="11"/>
  <c r="C38" i="11"/>
  <c r="C39" i="11"/>
  <c r="C24" i="11"/>
  <c r="C25" i="11"/>
  <c r="C26" i="11"/>
  <c r="C27" i="11"/>
  <c r="C21" i="11"/>
  <c r="C18" i="11"/>
  <c r="C20" i="11"/>
  <c r="C22" i="11"/>
  <c r="C23" i="11"/>
  <c r="C28" i="11"/>
  <c r="C29" i="11"/>
  <c r="C17" i="11"/>
  <c r="C15" i="11"/>
  <c r="C16" i="11"/>
  <c r="C19" i="11"/>
  <c r="C30" i="11"/>
  <c r="C41" i="11"/>
  <c r="B13" i="11"/>
  <c r="B42" i="11"/>
  <c r="B44" i="11"/>
  <c r="C13" i="8"/>
  <c r="C14" i="8" s="1"/>
  <c r="E9" i="8"/>
  <c r="E10" i="8"/>
  <c r="E11" i="8" s="1"/>
  <c r="L32" i="15"/>
  <c r="L34" i="15"/>
  <c r="L35" i="17"/>
  <c r="L37" i="17"/>
  <c r="D41" i="4"/>
  <c r="D39" i="4"/>
  <c r="D37" i="4"/>
  <c r="D35" i="4"/>
  <c r="D34" i="4"/>
  <c r="D32" i="4"/>
  <c r="D43" i="4"/>
  <c r="D42" i="4"/>
  <c r="D40" i="4"/>
  <c r="D38" i="4"/>
  <c r="D36" i="4"/>
  <c r="D33" i="4"/>
  <c r="C25" i="4"/>
  <c r="E35" i="16"/>
  <c r="D12" i="4"/>
  <c r="D14" i="4"/>
  <c r="D16" i="4"/>
  <c r="D19" i="4"/>
  <c r="D21" i="4"/>
  <c r="D23" i="4"/>
  <c r="D13" i="4"/>
  <c r="D15" i="4"/>
  <c r="D18" i="4"/>
  <c r="D20" i="4"/>
  <c r="D22" i="4"/>
  <c r="D24" i="4"/>
  <c r="D17" i="4"/>
  <c r="D25" i="4"/>
  <c r="C32" i="10" l="1"/>
  <c r="E27" i="9"/>
  <c r="E29" i="9" s="1"/>
  <c r="F27" i="9" s="1"/>
  <c r="F29" i="9" s="1"/>
  <c r="C33" i="12"/>
  <c r="C31" i="12"/>
  <c r="C29" i="12"/>
  <c r="B37" i="12"/>
  <c r="C34" i="12"/>
  <c r="C32" i="12"/>
  <c r="C30" i="12"/>
  <c r="C28" i="12"/>
  <c r="C27" i="12"/>
  <c r="C26" i="12"/>
  <c r="C25" i="12"/>
  <c r="C24" i="12"/>
  <c r="C23" i="12"/>
  <c r="C22" i="12"/>
  <c r="C21" i="12"/>
  <c r="C20" i="12"/>
  <c r="C19" i="12"/>
  <c r="C18" i="12"/>
  <c r="D23" i="14"/>
  <c r="C29" i="10"/>
  <c r="B38" i="12" s="1"/>
  <c r="B39" i="12" s="1"/>
  <c r="D25" i="15"/>
  <c r="D26" i="15" s="1"/>
  <c r="D41" i="21"/>
  <c r="D42" i="21" s="1"/>
  <c r="C26" i="6"/>
  <c r="C33" i="7" s="1"/>
  <c r="C34" i="7" s="1"/>
  <c r="C47" i="7" s="1"/>
  <c r="C48" i="7" s="1"/>
  <c r="D36" i="16"/>
  <c r="D35" i="16"/>
  <c r="CN124" i="5"/>
  <c r="F25" i="5"/>
  <c r="E117" i="5"/>
  <c r="F60" i="5" s="1"/>
  <c r="F30" i="5"/>
  <c r="F34" i="5"/>
  <c r="F31" i="5"/>
  <c r="F32" i="5"/>
  <c r="C31" i="6"/>
  <c r="C33" i="10"/>
  <c r="K36" i="16"/>
  <c r="H35" i="16"/>
  <c r="F35" i="16"/>
  <c r="D25" i="21"/>
  <c r="D46" i="21" s="1"/>
  <c r="D47" i="21"/>
  <c r="J36" i="16"/>
  <c r="J36" i="15"/>
  <c r="H36" i="15"/>
  <c r="F36" i="15"/>
  <c r="D38" i="17"/>
  <c r="D39" i="17" s="1"/>
  <c r="J27" i="15"/>
  <c r="G27" i="15"/>
  <c r="K27" i="15"/>
  <c r="I27" i="15"/>
  <c r="D24" i="10"/>
  <c r="D22" i="10"/>
  <c r="D20" i="10"/>
  <c r="D18" i="10"/>
  <c r="D27" i="10"/>
  <c r="D25" i="10"/>
  <c r="D23" i="10"/>
  <c r="D21" i="10"/>
  <c r="J26" i="15"/>
  <c r="I25" i="14"/>
  <c r="H26" i="15"/>
  <c r="L23" i="14"/>
  <c r="L25" i="14" s="1"/>
  <c r="L34" i="16"/>
  <c r="L36" i="16" s="1"/>
  <c r="H26" i="17"/>
  <c r="G25" i="14"/>
  <c r="F24" i="14"/>
  <c r="L35" i="16"/>
  <c r="G36" i="16"/>
  <c r="F25" i="14"/>
  <c r="F26" i="15"/>
  <c r="N36" i="16"/>
  <c r="E26" i="15"/>
  <c r="N26" i="15" s="1"/>
  <c r="D28" i="10"/>
  <c r="L25" i="15"/>
  <c r="L27" i="15" s="1"/>
  <c r="D25" i="17"/>
  <c r="L38" i="16"/>
  <c r="L25" i="21"/>
  <c r="L46" i="21" s="1"/>
  <c r="D26" i="21"/>
  <c r="D27" i="21"/>
  <c r="D29" i="7"/>
  <c r="D22" i="7"/>
  <c r="D26" i="7"/>
  <c r="D18" i="7"/>
  <c r="D27" i="7"/>
  <c r="D24" i="7"/>
  <c r="D20" i="7"/>
  <c r="D30" i="7"/>
  <c r="D25" i="7"/>
  <c r="D23" i="7"/>
  <c r="D21" i="7"/>
  <c r="D19" i="7"/>
  <c r="D17" i="7"/>
  <c r="D26" i="10" l="1"/>
  <c r="D27" i="15"/>
  <c r="N27" i="15" s="1"/>
  <c r="D17" i="10"/>
  <c r="D19" i="10"/>
  <c r="D16" i="10"/>
  <c r="C36" i="12"/>
  <c r="L47" i="21"/>
  <c r="L48" i="21" s="1"/>
  <c r="N35" i="16"/>
  <c r="D24" i="14"/>
  <c r="L24" i="14" s="1"/>
  <c r="D25" i="14"/>
  <c r="L27" i="14" s="1"/>
  <c r="D17" i="6"/>
  <c r="D15" i="6"/>
  <c r="D29" i="10"/>
  <c r="D48" i="21"/>
  <c r="F98" i="5"/>
  <c r="F55" i="5"/>
  <c r="F109" i="5"/>
  <c r="F76" i="5"/>
  <c r="F115" i="5"/>
  <c r="F66" i="5"/>
  <c r="F91" i="5"/>
  <c r="D24" i="6"/>
  <c r="D20" i="6"/>
  <c r="L35" i="15"/>
  <c r="L36" i="15" s="1"/>
  <c r="L44" i="16"/>
  <c r="L45" i="16" s="1"/>
  <c r="D25" i="6"/>
  <c r="D19" i="6"/>
  <c r="L41" i="21"/>
  <c r="L42" i="21" s="1"/>
  <c r="L38" i="17"/>
  <c r="L39" i="17" s="1"/>
  <c r="N26" i="21"/>
  <c r="O35" i="21"/>
  <c r="O37" i="21" s="1"/>
  <c r="D16" i="6"/>
  <c r="D21" i="6"/>
  <c r="D13" i="6"/>
  <c r="D18" i="6"/>
  <c r="D22" i="6"/>
  <c r="C32" i="6"/>
  <c r="D14" i="6"/>
  <c r="D23" i="6"/>
  <c r="L26" i="15"/>
  <c r="N27" i="21"/>
  <c r="L26" i="21"/>
  <c r="L35" i="21" s="1"/>
  <c r="L37" i="21" s="1"/>
  <c r="L27" i="21"/>
  <c r="D27" i="17"/>
  <c r="L25" i="17"/>
  <c r="D26" i="17"/>
  <c r="N26" i="17" s="1"/>
  <c r="L29" i="15"/>
  <c r="D31" i="7"/>
  <c r="F117" i="5" l="1"/>
  <c r="D26" i="6"/>
  <c r="L26" i="17"/>
  <c r="L27" i="17"/>
  <c r="L32" i="17"/>
  <c r="N27" i="17"/>
</calcChain>
</file>

<file path=xl/comments1.xml><?xml version="1.0" encoding="utf-8"?>
<comments xmlns="http://schemas.openxmlformats.org/spreadsheetml/2006/main">
  <authors>
    <author>Mike Chambless</author>
    <author>mike chambless</author>
  </authors>
  <commentList>
    <comment ref="M122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In this column, enter the institution amount from Sch A.  This is not a calculated field.
</t>
        </r>
      </text>
    </comment>
    <comment ref="N122" authorId="0">
      <text>
        <r>
          <rPr>
            <sz val="8"/>
            <color indexed="81"/>
            <rFont val="Tahoma"/>
            <family val="2"/>
          </rPr>
          <t xml:space="preserve">Moved Formula to Column T, so I can cut and paste all of Schedule A to this worksheet in one move.
</t>
        </r>
      </text>
    </comment>
    <comment ref="AD122" authorId="1">
      <text>
        <r>
          <rPr>
            <sz val="8"/>
            <color indexed="81"/>
            <rFont val="Tahoma"/>
            <family val="2"/>
          </rPr>
          <t xml:space="preserve">Total Instruction is not a calculated field.  Enter the amount from the institution's SRA3.
</t>
        </r>
      </text>
    </comment>
    <comment ref="CN122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This is not a calculated field, input amount from instit's Sch A-1.</t>
        </r>
      </text>
    </comment>
  </commentList>
</comments>
</file>

<file path=xl/comments2.xml><?xml version="1.0" encoding="utf-8"?>
<comments xmlns="http://schemas.openxmlformats.org/spreadsheetml/2006/main">
  <authors>
    <author>mike chambless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This worksheet is used to show changes only and not for distribution.  See next worksheet to right for final worksheet used for distribution to colleges.
</t>
        </r>
      </text>
    </comment>
  </commentList>
</comments>
</file>

<file path=xl/sharedStrings.xml><?xml version="1.0" encoding="utf-8"?>
<sst xmlns="http://schemas.openxmlformats.org/spreadsheetml/2006/main" count="888" uniqueCount="433">
  <si>
    <t>EDUCATIONAL AND GENERAL BUDGET</t>
  </si>
  <si>
    <t>PART I - PRIMARY BUDGET</t>
  </si>
  <si>
    <t>Schedule A</t>
  </si>
  <si>
    <t>Summary of Educational and General Expenditures by Function</t>
  </si>
  <si>
    <t>EXPENDITURES BY ACTIVITY/FUNCTION</t>
  </si>
  <si>
    <t>Activity Number</t>
  </si>
  <si>
    <t>Activity/Function</t>
  </si>
  <si>
    <t>Percent of Total</t>
  </si>
  <si>
    <t>Educational &amp; General Budget - Part I:</t>
  </si>
  <si>
    <t>Instruction</t>
  </si>
  <si>
    <t>$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</si>
  <si>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</si>
  <si>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</si>
  <si>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</si>
  <si>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</si>
  <si>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</si>
  <si>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</si>
  <si>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</si>
  <si>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Expenditures by Activity/Function:</t>
  </si>
  <si>
    <t>FUNDING</t>
  </si>
  <si>
    <t>Fund Number</t>
  </si>
  <si>
    <t>Fund Name</t>
  </si>
  <si>
    <t>E&amp;G Operating Revolving Fund:</t>
  </si>
  <si>
    <t>Revolving Funds</t>
  </si>
  <si>
    <t>Total Expenditures by Fund:</t>
  </si>
  <si>
    <t>General Academic Instruction</t>
  </si>
  <si>
    <t>Vocational/Technical Instruction</t>
  </si>
  <si>
    <t>Community Education</t>
  </si>
  <si>
    <t>Preparatory/Remedial Instruction</t>
  </si>
  <si>
    <t>Total Instruction:</t>
  </si>
  <si>
    <t>Institutes and Research Centers</t>
  </si>
  <si>
    <t>Individual and Project Research</t>
  </si>
  <si>
    <t>Total Research:</t>
  </si>
  <si>
    <t>Community Service</t>
  </si>
  <si>
    <t>Cooperative Extension Service</t>
  </si>
  <si>
    <t>Public Broadcasting Services</t>
  </si>
  <si>
    <t>Total Public Service:</t>
  </si>
  <si>
    <t>Libraries</t>
  </si>
  <si>
    <t>Museums and Galleries</t>
  </si>
  <si>
    <t>Educational Media Services</t>
  </si>
  <si>
    <t>Course and Curriculum Development</t>
  </si>
  <si>
    <t>Total Academic Support:</t>
  </si>
  <si>
    <t>Student Services Administration</t>
  </si>
  <si>
    <t>Social and Cultural Development</t>
  </si>
  <si>
    <t>Counseling and Career Guidance</t>
  </si>
  <si>
    <t>Financial Aid Administration</t>
  </si>
  <si>
    <t>Student Health Services</t>
  </si>
  <si>
    <t>Total Student Services:</t>
  </si>
  <si>
    <t>Executive Management</t>
  </si>
  <si>
    <t>Fiscal Operations</t>
  </si>
  <si>
    <t>Public Relations/Development</t>
  </si>
  <si>
    <t>Total Institutional Support:</t>
  </si>
  <si>
    <t>Physical Plant Administration</t>
  </si>
  <si>
    <t>Building Maintenance</t>
  </si>
  <si>
    <t>Custodial Services</t>
  </si>
  <si>
    <t>Utilities</t>
  </si>
  <si>
    <t>Landscape and Grounds Maintenance</t>
  </si>
  <si>
    <t>Major Repairs and Renovations</t>
  </si>
  <si>
    <t>Total Operation and Maintenance of Plant:</t>
  </si>
  <si>
    <t>Scholarships</t>
  </si>
  <si>
    <t>Fellowships</t>
  </si>
  <si>
    <t>Total Scholarships and Fellowships:</t>
  </si>
  <si>
    <t>Schedule B</t>
  </si>
  <si>
    <t>Summary of Educational and General Expenditures by Object</t>
  </si>
  <si>
    <t>EXPENDITURES BY OBJECT</t>
  </si>
  <si>
    <t>Object Number</t>
  </si>
  <si>
    <t>Object of Expenditure</t>
  </si>
  <si>
    <t>Travel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</si>
  <si>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</si>
  <si>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</si>
  <si>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</si>
  <si>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</si>
  <si>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</si>
  <si>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</si>
  <si>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Schedule C</t>
  </si>
  <si>
    <t>REPORT OF EDUCATIONAL AND GENERAL INCOME, EXPENDITURES, AND UNOBLIGATED RESERVE</t>
  </si>
  <si>
    <t>Receipt Description</t>
  </si>
  <si>
    <t>Summary of Educational and General Sponsored Expenditures by Object</t>
  </si>
  <si>
    <t>2.  Expenditures for Prior Year Obligations</t>
  </si>
  <si>
    <t xml:space="preserve">      County and Local Governments</t>
  </si>
  <si>
    <t xml:space="preserve">      Department of Education</t>
  </si>
  <si>
    <t xml:space="preserve">      National Science Foundation</t>
  </si>
  <si>
    <t xml:space="preserve">      Department of Defense</t>
  </si>
  <si>
    <t xml:space="preserve">      Other Federal Agencies</t>
  </si>
  <si>
    <t xml:space="preserve">      Private Business and Industries</t>
  </si>
  <si>
    <t xml:space="preserve">      Contributions in Kind</t>
  </si>
  <si>
    <t>7.  Expenditures for Current Year Operations</t>
  </si>
  <si>
    <t>Property, Furniture, &amp; Equipment</t>
  </si>
  <si>
    <t>Scholarships &amp; Other Assistance</t>
  </si>
  <si>
    <t>Transfers &amp; Other Disbursements</t>
  </si>
  <si>
    <t>TOTAL</t>
  </si>
  <si>
    <t>Schedule F</t>
  </si>
  <si>
    <t>SUMMARY OF EXPENDITURES BY FUNCTION AND OBJECT</t>
  </si>
  <si>
    <t>Object</t>
  </si>
  <si>
    <t>Supplies &amp; Other Operating Expenses</t>
  </si>
  <si>
    <t>TOTALS</t>
  </si>
  <si>
    <t>11   Instruction</t>
  </si>
  <si>
    <t>12   Research</t>
  </si>
  <si>
    <t>13   Public Service</t>
  </si>
  <si>
    <t>14   Academic Support</t>
  </si>
  <si>
    <t>15   Student Services</t>
  </si>
  <si>
    <t>16   Institutional Support</t>
  </si>
  <si>
    <t>18   Scholarships</t>
  </si>
  <si>
    <t>21   Total E&amp;G Part II</t>
  </si>
  <si>
    <t xml:space="preserve">     Total Allotment</t>
  </si>
  <si>
    <t>Schedule G</t>
  </si>
  <si>
    <t>Activity No.</t>
  </si>
  <si>
    <t>Sub-Activity No.</t>
  </si>
  <si>
    <t>700 Fund No.</t>
  </si>
  <si>
    <t>Total Budgeted Amount</t>
  </si>
  <si>
    <t>Academic Administration</t>
  </si>
  <si>
    <t>Student Admissions</t>
  </si>
  <si>
    <t>Student Records</t>
  </si>
  <si>
    <t>Personnel Services</t>
  </si>
  <si>
    <t>1a</t>
  </si>
  <si>
    <t>1b</t>
  </si>
  <si>
    <t>1c</t>
  </si>
  <si>
    <t>1d</t>
  </si>
  <si>
    <t>1e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</si>
  <si>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</si>
  <si>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</si>
  <si>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</si>
  <si>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</si>
  <si>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</si>
  <si>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6.  Total Available (line 3  +  line 5)</t>
  </si>
  <si>
    <t>PART II - SPONSORED BUDGET</t>
  </si>
  <si>
    <t>Personnel Services:</t>
  </si>
  <si>
    <t>Total Personnel Services</t>
  </si>
  <si>
    <t>Summary of Educational and General Sponsored Expenditures by Function</t>
  </si>
  <si>
    <t>Educational &amp; General Budget - Part II:</t>
  </si>
  <si>
    <t>Total E&amp;G Part II:</t>
  </si>
  <si>
    <t>Agency Relationship Fund</t>
  </si>
  <si>
    <t>Instructional Information Technology</t>
  </si>
  <si>
    <t>Research Information Technology</t>
  </si>
  <si>
    <t>Public Service Information Technology</t>
  </si>
  <si>
    <t>Academic Support Information Technology</t>
  </si>
  <si>
    <t>Student Services Information Technology</t>
  </si>
  <si>
    <t>Administrative Information Technology</t>
  </si>
  <si>
    <t>Operation &amp; Maintenance Information Technology</t>
  </si>
  <si>
    <t>Safety &amp; Security</t>
  </si>
  <si>
    <t>Logistical Services</t>
  </si>
  <si>
    <t>Activity &amp; Sub-Activity/Function:</t>
  </si>
  <si>
    <t>General Administration</t>
  </si>
  <si>
    <t>Total Personnel Service</t>
  </si>
  <si>
    <t>Schedule A-1</t>
  </si>
  <si>
    <t xml:space="preserve">       Sales and Services of Educational Departments</t>
  </si>
  <si>
    <t xml:space="preserve">       Organized Activities Related to Educational Departments</t>
  </si>
  <si>
    <t xml:space="preserve">       Technical Education Funds</t>
  </si>
  <si>
    <t>REPORT OF EDUCATIONAL AND GENERAL REVENUE,  EXPENDITURES, AND UNOBLIGATED RESERVE</t>
  </si>
  <si>
    <t>Revenue Description</t>
  </si>
  <si>
    <t xml:space="preserve">       Nonresident Tuition (includes tuition waivers)</t>
  </si>
  <si>
    <t>Resident Tuition Waivers</t>
  </si>
  <si>
    <t xml:space="preserve">       Resident Tuition (includes tuition waivers)</t>
  </si>
  <si>
    <t>17   Operation. &amp; Maintenance. of Plant</t>
  </si>
  <si>
    <t xml:space="preserve">Nonresident Tuition Waivers </t>
  </si>
  <si>
    <t>Object Codes</t>
  </si>
  <si>
    <t xml:space="preserve">Institution Name: </t>
  </si>
  <si>
    <t>Institution Name:</t>
  </si>
  <si>
    <t>Schedule A-1 (continued)  -  Summary of Educational and General Expenditures by Function</t>
  </si>
  <si>
    <t>655 Research Parkway, Suite 200</t>
  </si>
  <si>
    <t>Oklahoma City, OK  73104</t>
  </si>
  <si>
    <t>11   Total E&amp;G Part I</t>
  </si>
  <si>
    <t>Agency #</t>
  </si>
  <si>
    <t>Date Submitted:</t>
  </si>
  <si>
    <t>Agency #:</t>
  </si>
  <si>
    <t>Presidents Name</t>
  </si>
  <si>
    <t>President:</t>
  </si>
  <si>
    <t xml:space="preserve">Institution:  </t>
  </si>
  <si>
    <t xml:space="preserve"> Institution: </t>
  </si>
  <si>
    <t xml:space="preserve">      Department of Agriculture</t>
  </si>
  <si>
    <t xml:space="preserve">      Department of the Interior</t>
  </si>
  <si>
    <t xml:space="preserve">      Department of Health and Human Services</t>
  </si>
  <si>
    <t xml:space="preserve">      Other Sources</t>
  </si>
  <si>
    <t>(Net of Tuition Waivers)</t>
  </si>
  <si>
    <t xml:space="preserve">      National Institutes of Health</t>
  </si>
  <si>
    <t>EDUCATIONAL AND GENERAL BUDGET - FY2005</t>
  </si>
  <si>
    <t>2004-2005 Amount</t>
  </si>
  <si>
    <t>1.  Beginning Fund Balance July 1, 2004</t>
  </si>
  <si>
    <t>3.  Unobligated Reserve Balance July 1, 2004 (line 1 - line 2)</t>
  </si>
  <si>
    <t>8.  Ending Fund Balance June 30, 2005 (line 6  -  line 7)</t>
  </si>
  <si>
    <t>4.  Projected Receipts FY2005:</t>
  </si>
  <si>
    <t>5.  Total Projected Receipts</t>
  </si>
  <si>
    <t xml:space="preserve">      State Grants and Programs</t>
  </si>
  <si>
    <t xml:space="preserve">      Department of Energy</t>
  </si>
  <si>
    <t xml:space="preserve">      Department of Justice - NEW</t>
  </si>
  <si>
    <t xml:space="preserve">      Department of Transportation - NEW</t>
  </si>
  <si>
    <t xml:space="preserve">      Department of National Aeronautics and Space Administration - NEW</t>
  </si>
  <si>
    <t xml:space="preserve">      City and County Government - New</t>
  </si>
  <si>
    <t xml:space="preserve">      Commercial and Commercial Related  - NEW</t>
  </si>
  <si>
    <r>
      <t xml:space="preserve">      </t>
    </r>
    <r>
      <rPr>
        <strike/>
        <sz val="10"/>
        <rFont val="Times New Roman"/>
        <family val="1"/>
      </rPr>
      <t>Private</t>
    </r>
    <r>
      <rPr>
        <sz val="10"/>
        <rFont val="Times New Roman"/>
        <family val="1"/>
      </rPr>
      <t xml:space="preserve"> Foundations </t>
    </r>
    <r>
      <rPr>
        <strike/>
        <sz val="10"/>
        <rFont val="Times New Roman"/>
        <family val="1"/>
      </rPr>
      <t>and Institutes</t>
    </r>
  </si>
  <si>
    <t xml:space="preserve">      Other Non-Federal Sources - NEW</t>
  </si>
  <si>
    <t xml:space="preserve">      Other Universities and Colleges</t>
  </si>
  <si>
    <t xml:space="preserve">      State of Oklahoma</t>
  </si>
  <si>
    <t xml:space="preserve">      Department of Commerce - NEW</t>
  </si>
  <si>
    <t xml:space="preserve">      Department of Homeland Security - NEW</t>
  </si>
  <si>
    <t>Schedule C - 1</t>
  </si>
  <si>
    <t>Student Fees</t>
  </si>
  <si>
    <t>Fund 700</t>
  </si>
  <si>
    <t>Totals</t>
  </si>
  <si>
    <t>Mandatory Fees</t>
  </si>
  <si>
    <t>Academic Service Fees</t>
  </si>
  <si>
    <t xml:space="preserve">     Total Student Fees</t>
  </si>
  <si>
    <t>Fund 290</t>
  </si>
  <si>
    <t xml:space="preserve">      Department of Commerce </t>
  </si>
  <si>
    <t xml:space="preserve">      Department of Homeland Security </t>
  </si>
  <si>
    <t xml:space="preserve">      Department of Justice</t>
  </si>
  <si>
    <t xml:space="preserve">      National Aeronautics and Space Administration </t>
  </si>
  <si>
    <t xml:space="preserve">      Commercial and Commercial Related  </t>
  </si>
  <si>
    <t xml:space="preserve">      Other Non-Federal Sources </t>
  </si>
  <si>
    <t>Amount of Student Fees Reported on Schedule C</t>
  </si>
  <si>
    <t>N/A</t>
  </si>
  <si>
    <t xml:space="preserve">       Gifts, Endowments and Bequests      </t>
  </si>
  <si>
    <t>DO NOT USE - THIS SCHEDULE SHOWS CHANGES</t>
  </si>
  <si>
    <t>The amount of Total Student Fees in cell C14 is the amount reported for Student Fees on Schedule C</t>
  </si>
  <si>
    <t>Difference between Cell C14 and Cell C16</t>
  </si>
  <si>
    <t xml:space="preserve">PART II - BUDGET FOR SPONSORED RESEARCH AND OTHER SPONSORED PROGRAMS </t>
  </si>
  <si>
    <t>Revised Forms to FY06 dates</t>
  </si>
  <si>
    <t>Questions:</t>
  </si>
  <si>
    <t>E&amp;G Part II - Do we need to know the amount of student aid budgeted in E&amp;G II and Fund 700?  Or, ask the institutions to breakdown the budget by the 5 categories on Sch 2 of the SRA6?</t>
  </si>
  <si>
    <t>Sch G - Should we revise Sch G to reflect the 5 fund groups reported on the SRA6, Sponsored Research, Auxiliary Enterprises, Student Aid, Hospitals, and Other Agency Special?</t>
  </si>
  <si>
    <t>Oklahoma State Regents for Higher Education</t>
  </si>
  <si>
    <t>Object Code</t>
  </si>
  <si>
    <t>Institution #</t>
  </si>
  <si>
    <t xml:space="preserve">     Instituion Name:</t>
  </si>
  <si>
    <t>President</t>
  </si>
  <si>
    <t>Crossfoot----&gt;</t>
  </si>
  <si>
    <t>Summary of Agency Special Account Expenditures by Object</t>
  </si>
  <si>
    <t>700 Fund - Budget for Agency Special Account</t>
  </si>
  <si>
    <t>Crossfoot---&gt;</t>
  </si>
  <si>
    <t>Cells linked to   Sch. B-II---&gt;</t>
  </si>
  <si>
    <t>Entry into CORE E&amp;G Part II</t>
  </si>
  <si>
    <t>Entry into CORE E&amp;G Part I</t>
  </si>
  <si>
    <t xml:space="preserve">      Foundations</t>
  </si>
  <si>
    <t>Not in Print Area</t>
  </si>
  <si>
    <t>Comments:  Optional for your use</t>
  </si>
  <si>
    <t>State Appropriated Funds - Grants, Contracts and Reimbursements</t>
  </si>
  <si>
    <t xml:space="preserve">       Other Grants, Contracts and Reimbursements</t>
  </si>
  <si>
    <t>21   Entry into CORE E&amp;G Part II</t>
  </si>
  <si>
    <t>G    Entry into CORE Fund 700</t>
  </si>
  <si>
    <t>Activity/Function:</t>
  </si>
  <si>
    <t xml:space="preserve">       State Appropriated Funds - For Grants, Contracts and Reimbursements</t>
  </si>
  <si>
    <t xml:space="preserve">       Federal Appropriations</t>
  </si>
  <si>
    <t xml:space="preserve">       Local Appropriations</t>
  </si>
  <si>
    <t xml:space="preserve">       Other Sources</t>
  </si>
  <si>
    <t>&lt;--Formula</t>
  </si>
  <si>
    <t>Includes Tuition Waivers  of $</t>
  </si>
  <si>
    <t>Example:  Farm - Sales of Cattle 42,000; Sale of milk products 32,000</t>
  </si>
  <si>
    <t>&lt;- Amount of Original Appropriations  (From Allocation of State Appropriations)</t>
  </si>
  <si>
    <t>Ancillary Support/Organized Activities</t>
  </si>
  <si>
    <t>Academic Personnel Development</t>
  </si>
  <si>
    <t>Sch C - Revolving Fund Amount</t>
  </si>
  <si>
    <t>Sch A - Revolving Fund Amount</t>
  </si>
  <si>
    <t>Difference</t>
  </si>
  <si>
    <t xml:space="preserve">       State Appropriated Funds - For Operations</t>
  </si>
  <si>
    <t xml:space="preserve">      City and County Government </t>
  </si>
  <si>
    <t xml:space="preserve">      Department of Transportation </t>
  </si>
  <si>
    <t>State Appropriated Funds - Operations Budget</t>
  </si>
  <si>
    <t xml:space="preserve">Proof of Revolving Fund Between Sch A and Sch C                 Not in Print Area - </t>
  </si>
  <si>
    <t xml:space="preserve">Budgeted Federal State Stabilization Funds </t>
  </si>
  <si>
    <t>Date:</t>
  </si>
  <si>
    <t>OPERATIONS REPORT - EXPENDITURES BY OBJECT</t>
  </si>
  <si>
    <t>Person Authorized to Sign as Institutional Certification Officer</t>
  </si>
  <si>
    <t xml:space="preserve">Name:                   </t>
  </si>
  <si>
    <t xml:space="preserve">Contact email:       </t>
  </si>
  <si>
    <t xml:space="preserve">Contact phone:      </t>
  </si>
  <si>
    <r>
      <t>CAPITAL SUPPORT - EXPENDITURES BY OBJECT</t>
    </r>
    <r>
      <rPr>
        <b/>
        <sz val="12"/>
        <rFont val="Times New Roman"/>
        <family val="1"/>
      </rPr>
      <t xml:space="preserve">
For capital projects see the individual project sheets</t>
    </r>
  </si>
  <si>
    <t xml:space="preserve">  &lt;---Formula</t>
  </si>
  <si>
    <t>&lt;---Formula</t>
  </si>
  <si>
    <t xml:space="preserve">  &lt;---Link - From Schedule A</t>
  </si>
  <si>
    <t>Expenditures From Schedule A</t>
  </si>
  <si>
    <t>Difference Between Schedule A and Schedule B  (S/B zero)</t>
  </si>
  <si>
    <t>Not in Print Area:</t>
  </si>
  <si>
    <t>11   Total E&amp;G Part I - Fund 290</t>
  </si>
  <si>
    <t>11   Total E&amp;G Part I - Fund 490</t>
  </si>
  <si>
    <t>Proof for E&amp;G Part I:</t>
  </si>
  <si>
    <t>Amount From Sch B</t>
  </si>
  <si>
    <t>Entry into CORE E&amp;G Part I - Fund 290</t>
  </si>
  <si>
    <t>Entry into CORE E&amp;G Part I - Fund 490</t>
  </si>
  <si>
    <t xml:space="preserve"> 11 -  Total Fund 290</t>
  </si>
  <si>
    <t xml:space="preserve"> 11 -   Total Fund 430</t>
  </si>
  <si>
    <t xml:space="preserve"> 11 -      Total E&amp;G Part I:</t>
  </si>
  <si>
    <t xml:space="preserve">     NOTE:  difference should be the amount of reported tuition waivers</t>
  </si>
  <si>
    <t>Proof 
Crossfoot</t>
  </si>
  <si>
    <t>11   Entry into CORE E&amp;G Part I - Fund 290</t>
  </si>
  <si>
    <t>Fund 290:</t>
  </si>
  <si>
    <t>Fund 490:</t>
  </si>
  <si>
    <t>Plan-of-Action for ARRA Budgeted Expenditure Summary - FY2011</t>
  </si>
  <si>
    <t>2010-2011 Amount</t>
  </si>
  <si>
    <t>Number of Jobs Created in FY2011</t>
  </si>
  <si>
    <t>Number of Jobs Retained in FY2011</t>
  </si>
  <si>
    <t>FISCAL YEAR 2010-2011</t>
  </si>
  <si>
    <t>* Other Operating Supplies include:</t>
  </si>
  <si>
    <t>Contractual obligations (except Professional Services), for vendor provided repairs, housekeeping, general maintenance services of building and grounds and other nonprofessional services, memberships, advertising expenses and communications expenses.</t>
  </si>
  <si>
    <t xml:space="preserve">       Student Fees - Mandatory and Academic Service Fees</t>
  </si>
  <si>
    <t>&lt;--Reimbursement of Nat'l Guard &amp; Concurrent Tuition Waivers, BrainGain, etc.</t>
  </si>
  <si>
    <t>Schedule F and G</t>
  </si>
  <si>
    <t>11   Total - Fund 490</t>
  </si>
  <si>
    <t>Entry into CORE - Fund 490</t>
  </si>
  <si>
    <t>(Not in E&amp;G Budget)</t>
  </si>
  <si>
    <t>Total - Fund 490</t>
  </si>
  <si>
    <t>Note:  ARRA funds received outside the OSRHE Allocation are not budgeted into E&amp;G Part I Budget Allocation.</t>
  </si>
  <si>
    <t>Total E&amp;G Allocation</t>
  </si>
  <si>
    <t>11   ARRA - Entry into CORE  - Fund 490</t>
  </si>
  <si>
    <t>11   Entry into CORE - Fund 490</t>
  </si>
  <si>
    <t xml:space="preserve">   (Not in E&amp;G Budget)</t>
  </si>
  <si>
    <t xml:space="preserve"> 11 -   Total Fund 490</t>
  </si>
  <si>
    <t>Mandatory Fees
Fund 290</t>
  </si>
  <si>
    <t>Academic Service Fees
Fund 290</t>
  </si>
  <si>
    <t>Total Student Fees
Fund 290</t>
  </si>
  <si>
    <t>Difference Between Schedule C-1 and Schedule C</t>
  </si>
  <si>
    <t>Mandatory Fees
Fund 700</t>
  </si>
  <si>
    <t>Academic Service Fees
Fund 700</t>
  </si>
  <si>
    <t>Total Student Fees
Fund 700</t>
  </si>
  <si>
    <t>&lt;--- DO NOT DELETE THIS ROW</t>
  </si>
  <si>
    <t xml:space="preserve">  &lt;--- DO NOT DELETE THIS ROW - Removed ARRA Funds</t>
  </si>
  <si>
    <t>Formula Restore</t>
  </si>
  <si>
    <t>Do not Add or delete data to Row 25 or Row 26 - FOR STAE REGENTS PURPOSES:</t>
  </si>
  <si>
    <t xml:space="preserve">     Cut and Paste data to DB1 - Columns DW to EC</t>
  </si>
  <si>
    <t>Note:  The difference between Cell C14 and Cell C16 must be zero.</t>
  </si>
  <si>
    <t>Note:  The amount reported in Cell C13 Academic Service Fees is used to calculate the "Average Academic Service Fee" on the Student Cost Survey</t>
  </si>
  <si>
    <t>FY2012-2013 Amount</t>
  </si>
  <si>
    <t>Total Mandatory and Academic Service Fees for FY2012-2013</t>
  </si>
  <si>
    <t>FISCAL YEAR FY2012-2013</t>
  </si>
  <si>
    <t>FISCAL YEAR 2012-2013</t>
  </si>
  <si>
    <t>4-3-2012:  Sheri and I agree that this worksheet with reference to Fund 490 can be eliminated.</t>
  </si>
  <si>
    <t>Schedule C-1</t>
  </si>
  <si>
    <t>Difference Between Student Fees On Row 23 and on Row 40</t>
  </si>
  <si>
    <t>&lt;----  Note the difference displayed in Cell  B42 must be zero</t>
  </si>
  <si>
    <t>Do not Add, Delete or Change data in Row 53 or Row 54 - FOR STATE REGENTS PURPOSES:</t>
  </si>
  <si>
    <t>Fund 490 not used after FY2011</t>
  </si>
  <si>
    <r>
      <t xml:space="preserve">Scholarships &amp; Other Assistance </t>
    </r>
    <r>
      <rPr>
        <b/>
        <sz val="10"/>
        <color rgb="FFFF0000"/>
        <rFont val="Palatino"/>
        <family val="1"/>
      </rPr>
      <t>Net of Waivers</t>
    </r>
  </si>
  <si>
    <t xml:space="preserve">   Do not include resident and nonresident tuition waivers in your total.</t>
  </si>
  <si>
    <t>Information Technology</t>
  </si>
  <si>
    <t>Total</t>
  </si>
  <si>
    <t>%</t>
  </si>
  <si>
    <t>Operation and  Maintenance</t>
  </si>
  <si>
    <t>Total Information Technology</t>
  </si>
  <si>
    <t>&lt;----  Note:  The  amount reported as academic service fees are used to calculate the average academic service fees paid by students on the Student Cost Survey</t>
  </si>
  <si>
    <t>Proof for E&amp;G Part II:</t>
  </si>
  <si>
    <t>&lt;----  Note the difference should be the amount of reserve used or added to.</t>
  </si>
  <si>
    <t>EDUCATIONAL AND GENERAL BUDGET - FY2013-2014</t>
  </si>
  <si>
    <t>FY2013-2014 Amount</t>
  </si>
  <si>
    <t>Institution</t>
  </si>
  <si>
    <t>Public 
Service</t>
  </si>
  <si>
    <t>Academic  Support</t>
  </si>
  <si>
    <t>Student 
Services</t>
  </si>
  <si>
    <t>Institutional
 Support</t>
  </si>
  <si>
    <t>Operation of Physical Plant</t>
  </si>
  <si>
    <t>Total For Schedule A per Institution</t>
  </si>
  <si>
    <t>June 11, 2009  Moved Formula to Col T</t>
  </si>
  <si>
    <t>Amount Expended from  Revolving Funds</t>
  </si>
  <si>
    <t>Amount Expended from  State Approp.
Operations</t>
  </si>
  <si>
    <t>Amount Expended from  State Approp.
Contracts, Grants &amp; Reim.</t>
  </si>
  <si>
    <t>Federal Stimulus - ARRA Funding</t>
  </si>
  <si>
    <t>Total Expenditures by Fund   -  Schedule A</t>
  </si>
  <si>
    <t>(edit)  Total Schedule A per OSRHE formula</t>
  </si>
  <si>
    <t>(edit)  Total Expend. By Fund - OSRHE Formula</t>
  </si>
  <si>
    <t>Vocational Technical Instruction</t>
  </si>
  <si>
    <t>Preparatory Remedial Instruction</t>
  </si>
  <si>
    <t>Instruct. Information Technology</t>
  </si>
  <si>
    <t>TOTAL INSTRUCTION        Per Institution's Sch. A-1</t>
  </si>
  <si>
    <t>(edit)  Total Instruc. Per OSRHE Formula</t>
  </si>
  <si>
    <t>TOTAL RESEARCH     Per Instit's Sch A-1</t>
  </si>
  <si>
    <t>(edit)  Total Research Per OSRHE Formula</t>
  </si>
  <si>
    <t>Pub. Service Info. Technology</t>
  </si>
  <si>
    <t>TOTAL  PUBLIC SERVICE     Per Instit's Sch A-1</t>
  </si>
  <si>
    <t>(edit) Total Public Service Per OSRHE Formula</t>
  </si>
  <si>
    <t>Museums &amp; Gallaries</t>
  </si>
  <si>
    <t>Ancillary Support</t>
  </si>
  <si>
    <t>Personnel Development</t>
  </si>
  <si>
    <t>Acad. Support Info. Technology</t>
  </si>
  <si>
    <t>TOTAL ACADEMIC SUPPORT       Per Instit's Sch A-1</t>
  </si>
  <si>
    <t>(edit)  Total Acad. Support per OSRHE Formula</t>
  </si>
  <si>
    <t>Student Services Admin</t>
  </si>
  <si>
    <t>Social &amp; Cultural Devel</t>
  </si>
  <si>
    <t xml:space="preserve">Counseling and Career Guidance </t>
  </si>
  <si>
    <t>Financial Aids Admin.</t>
  </si>
  <si>
    <t>Student Services Into Tech</t>
  </si>
  <si>
    <t>TOTAL STUDENT SERVICES    per instit Sch A</t>
  </si>
  <si>
    <t>(edit)  Total Student Serv per OSRHE Formula</t>
  </si>
  <si>
    <t>Executive Mgmt.</t>
  </si>
  <si>
    <t>General Admin.</t>
  </si>
  <si>
    <t>Public Relations</t>
  </si>
  <si>
    <t>Admin. Info. Technology</t>
  </si>
  <si>
    <t>TOTAL INSTITUTIONAL MANAGEMENT per Instit Sch A</t>
  </si>
  <si>
    <t>(edit)  Total Institutional Mgmt per OSRHE Formula</t>
  </si>
  <si>
    <t>Physical Plant Admin.</t>
  </si>
  <si>
    <t>Building Mainten.</t>
  </si>
  <si>
    <t>Landscape and Grounds</t>
  </si>
  <si>
    <t>Major Repairs &amp; Renovations</t>
  </si>
  <si>
    <t>Logistal Services</t>
  </si>
  <si>
    <t>Physical Plant Info. Tech.</t>
  </si>
  <si>
    <t>TOTAL   Physical Plant  per Instit's Sch. A</t>
  </si>
  <si>
    <t>(edit)  Total Phy Plant per OSRHE Formula</t>
  </si>
  <si>
    <t>SCHO</t>
  </si>
  <si>
    <t>FELL</t>
  </si>
  <si>
    <t>Resident Waivers</t>
  </si>
  <si>
    <t>Nonresident Waivers</t>
  </si>
  <si>
    <t>TOTAL SCHOLARSHIPS Per Instit. Sch A</t>
  </si>
  <si>
    <t>(edit)  Total Scholarships per OSREH Formula</t>
  </si>
  <si>
    <r>
      <t xml:space="preserve">GRAND TOTAL Total per Instit's Sch A-1
</t>
    </r>
    <r>
      <rPr>
        <sz val="8"/>
        <color indexed="10"/>
        <rFont val="Times New Roman"/>
        <family val="1"/>
      </rPr>
      <t>Must Hand Enter Total</t>
    </r>
  </si>
  <si>
    <t>Formula</t>
  </si>
  <si>
    <t>1.  Beginning Fund Balance July 1, 2013</t>
  </si>
  <si>
    <t>3.  Unobligated Reserve Balance July 1, 2013 (line 1 - line 2)</t>
  </si>
  <si>
    <t>4.  Projected Receipts FY2014:</t>
  </si>
  <si>
    <t>5.  Total Projected FY2014 Receipts</t>
  </si>
  <si>
    <t>8.  Projected Unobligated Reserve Balance June 30, 2014 (line 6  -  line 7)</t>
  </si>
  <si>
    <t>7.  Less Budgeted Expenditures for FY2014 Operations</t>
  </si>
  <si>
    <t>FISCAL YEAR FY2013-2014</t>
  </si>
  <si>
    <t>4.  Projected FY2014 Receipts:</t>
  </si>
  <si>
    <t xml:space="preserve">      (net of FY2013 encumbrances/expenditures)</t>
  </si>
  <si>
    <t>Consolidated Capital Budgets</t>
  </si>
  <si>
    <t>FISCAL YEAR 2013-14</t>
  </si>
  <si>
    <t>Schedule H</t>
  </si>
  <si>
    <t>Various Funds by Institution</t>
  </si>
  <si>
    <t xml:space="preserve"> Fund No.</t>
  </si>
  <si>
    <t>Total Budgeted Amount -- Account 400000</t>
  </si>
  <si>
    <t>Other Funds -- Please List:</t>
  </si>
  <si>
    <t>Institution Agency # and Name:</t>
  </si>
  <si>
    <t xml:space="preserve">  President:</t>
  </si>
  <si>
    <t>V. Burns Hargis</t>
  </si>
  <si>
    <t>700</t>
  </si>
  <si>
    <t>610</t>
  </si>
  <si>
    <t>0001</t>
  </si>
  <si>
    <t>Sch C - Use of Reserves</t>
  </si>
  <si>
    <t>773</t>
  </si>
  <si>
    <t>Center for Health Sciences</t>
  </si>
  <si>
    <t>Institution Name:   Center for Health Sciences</t>
  </si>
  <si>
    <t>Institution Name:    Center for Health Sciences</t>
  </si>
  <si>
    <t>Institution:   Center for Health Sciences</t>
  </si>
  <si>
    <t xml:space="preserve">  Institution:   Center for Health Sciences</t>
  </si>
  <si>
    <t>773    Center for Health Sciences</t>
  </si>
  <si>
    <t xml:space="preserve">Supplies and Other Operating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</si>
</sst>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mmmm\ d\,\ yyyy"/>
    <numFmt numFmtId="168" formatCode="[$-409]mmmm\ d\,\ yyyy;@"/>
    <numFmt numFmtId="169" formatCode="00000"/>
  </numFmts>
  <fonts count="57">
    <font>
      <sz val="10"/>
      <name val="Palatino"/>
      <family val="1"/>
    </font>
    <font>
      <sz val="10"/>
      <name val="Arial"/>
      <family val="2"/>
    </font>
    <font>
      <b/>
      <sz val="10"/>
      <name val="Palatino"/>
      <family val="1"/>
    </font>
    <font>
      <b/>
      <sz val="11"/>
      <name val="Palatino"/>
      <family val="1"/>
    </font>
    <font>
      <b/>
      <sz val="10"/>
      <name val="Palatino"/>
      <family val="1"/>
    </font>
    <font>
      <sz val="11"/>
      <name val="Palatino"/>
      <family val="1"/>
    </font>
    <font>
      <b/>
      <sz val="12"/>
      <name val="Palatino"/>
      <family val="1"/>
    </font>
    <font>
      <sz val="12"/>
      <name val="Palatino"/>
      <family val="1"/>
    </font>
    <font>
      <b/>
      <sz val="14"/>
      <name val="Palatino"/>
      <family val="1"/>
    </font>
    <font>
      <sz val="14"/>
      <name val="Palatino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trike/>
      <sz val="10"/>
      <name val="Times New Roman"/>
      <family val="1"/>
    </font>
    <font>
      <sz val="8"/>
      <color indexed="81"/>
      <name val="Tahoma"/>
      <family val="2"/>
    </font>
    <font>
      <i/>
      <sz val="10"/>
      <name val="Palatino"/>
      <family val="1"/>
    </font>
    <font>
      <sz val="8"/>
      <name val="Palatino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8"/>
      <name val="Palatino Linotype"/>
      <family val="1"/>
    </font>
    <font>
      <b/>
      <sz val="12"/>
      <name val="Palatino"/>
      <family val="1"/>
    </font>
    <font>
      <sz val="10"/>
      <name val="Palatino"/>
      <family val="1"/>
    </font>
    <font>
      <sz val="12"/>
      <color indexed="10"/>
      <name val="Times New Roman"/>
      <family val="1"/>
    </font>
    <font>
      <i/>
      <sz val="12"/>
      <name val="Palatino"/>
      <family val="1"/>
    </font>
    <font>
      <sz val="10"/>
      <name val="Palatino"/>
      <family val="1"/>
    </font>
    <font>
      <b/>
      <sz val="8"/>
      <name val="Times New Roman"/>
      <family val="1"/>
    </font>
    <font>
      <sz val="10"/>
      <color indexed="10"/>
      <name val="Palatino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color indexed="10"/>
      <name val="Palatino"/>
      <family val="1"/>
    </font>
    <font>
      <b/>
      <sz val="10"/>
      <color indexed="10"/>
      <name val="Palatino"/>
      <family val="1"/>
    </font>
    <font>
      <sz val="12"/>
      <color indexed="12"/>
      <name val="Times New Roman"/>
      <family val="1"/>
    </font>
    <font>
      <sz val="12"/>
      <color indexed="12"/>
      <name val="Palatino"/>
      <family val="1"/>
    </font>
    <font>
      <sz val="8"/>
      <name val="Times New Roman"/>
      <family val="1"/>
    </font>
    <font>
      <sz val="10"/>
      <name val="MS Sans Serif"/>
      <family val="2"/>
    </font>
    <font>
      <sz val="12"/>
      <color indexed="10"/>
      <name val="Palatino"/>
      <family val="1"/>
    </font>
    <font>
      <b/>
      <sz val="12"/>
      <color rgb="FFFF0000"/>
      <name val="Palatino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b/>
      <sz val="10"/>
      <color rgb="FFFF0000"/>
      <name val="Palatino"/>
      <family val="1"/>
    </font>
    <font>
      <sz val="11"/>
      <color rgb="FFFF0000"/>
      <name val="Palatino"/>
      <family val="1"/>
    </font>
    <font>
      <sz val="10"/>
      <name val="Helv"/>
    </font>
    <font>
      <b/>
      <sz val="12"/>
      <color indexed="10"/>
      <name val="Palatino"/>
      <family val="1"/>
    </font>
    <font>
      <b/>
      <sz val="8"/>
      <color indexed="81"/>
      <name val="Tahoma"/>
      <family val="2"/>
    </font>
    <font>
      <sz val="8"/>
      <color indexed="10"/>
      <name val="Times New Roman"/>
      <family val="1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0" fontId="4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2" fillId="0" borderId="0"/>
    <xf numFmtId="9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2" fillId="0" borderId="0"/>
    <xf numFmtId="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1" fillId="0" borderId="0"/>
  </cellStyleXfs>
  <cellXfs count="74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/>
    <xf numFmtId="0" fontId="12" fillId="0" borderId="0" xfId="0" applyFont="1" applyAlignment="1">
      <alignment horizontal="centerContinuous"/>
    </xf>
    <xf numFmtId="0" fontId="13" fillId="0" borderId="0" xfId="0" applyFont="1"/>
    <xf numFmtId="0" fontId="14" fillId="0" borderId="0" xfId="0" applyFont="1" applyAlignment="1">
      <alignment horizontal="centerContinuous"/>
    </xf>
    <xf numFmtId="0" fontId="15" fillId="0" borderId="0" xfId="0" applyFont="1"/>
    <xf numFmtId="0" fontId="10" fillId="0" borderId="0" xfId="0" applyFont="1"/>
    <xf numFmtId="0" fontId="11" fillId="0" borderId="0" xfId="0" applyFont="1" applyBorder="1"/>
    <xf numFmtId="0" fontId="11" fillId="0" borderId="6" xfId="0" applyFont="1" applyBorder="1"/>
    <xf numFmtId="166" fontId="10" fillId="0" borderId="7" xfId="3" applyNumberFormat="1" applyFont="1" applyBorder="1"/>
    <xf numFmtId="0" fontId="16" fillId="0" borderId="0" xfId="0" applyFont="1"/>
    <xf numFmtId="164" fontId="14" fillId="0" borderId="0" xfId="6" applyNumberFormat="1" applyFont="1" applyAlignment="1">
      <alignment horizontal="centerContinuous"/>
    </xf>
    <xf numFmtId="166" fontId="11" fillId="0" borderId="0" xfId="3" applyNumberFormat="1" applyFont="1"/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166" fontId="10" fillId="0" borderId="9" xfId="3" applyNumberFormat="1" applyFont="1" applyBorder="1"/>
    <xf numFmtId="0" fontId="10" fillId="0" borderId="10" xfId="0" applyFont="1" applyBorder="1" applyAlignment="1">
      <alignment horizontal="right"/>
    </xf>
    <xf numFmtId="0" fontId="10" fillId="0" borderId="11" xfId="0" applyFont="1" applyBorder="1"/>
    <xf numFmtId="166" fontId="10" fillId="0" borderId="10" xfId="3" applyNumberFormat="1" applyFont="1" applyBorder="1"/>
    <xf numFmtId="0" fontId="11" fillId="0" borderId="10" xfId="0" applyFont="1" applyBorder="1"/>
    <xf numFmtId="165" fontId="11" fillId="0" borderId="10" xfId="1" applyNumberFormat="1" applyFont="1" applyBorder="1"/>
    <xf numFmtId="164" fontId="11" fillId="0" borderId="10" xfId="6" applyNumberFormat="1" applyFont="1" applyBorder="1" applyAlignment="1">
      <alignment horizontal="right"/>
    </xf>
    <xf numFmtId="164" fontId="10" fillId="0" borderId="10" xfId="6" applyNumberFormat="1" applyFont="1" applyBorder="1" applyAlignment="1">
      <alignment horizontal="right"/>
    </xf>
    <xf numFmtId="0" fontId="10" fillId="0" borderId="12" xfId="0" applyFont="1" applyBorder="1"/>
    <xf numFmtId="0" fontId="10" fillId="0" borderId="7" xfId="0" applyFont="1" applyBorder="1" applyAlignment="1">
      <alignment horizontal="right"/>
    </xf>
    <xf numFmtId="165" fontId="11" fillId="0" borderId="17" xfId="1" applyNumberFormat="1" applyFont="1" applyBorder="1"/>
    <xf numFmtId="164" fontId="11" fillId="0" borderId="17" xfId="6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0" fillId="0" borderId="0" xfId="0" applyFont="1" applyAlignment="1"/>
    <xf numFmtId="0" fontId="0" fillId="0" borderId="0" xfId="0" applyAlignment="1"/>
    <xf numFmtId="0" fontId="10" fillId="0" borderId="18" xfId="0" applyFont="1" applyBorder="1"/>
    <xf numFmtId="0" fontId="10" fillId="0" borderId="19" xfId="0" applyFont="1" applyBorder="1"/>
    <xf numFmtId="166" fontId="10" fillId="0" borderId="17" xfId="3" applyNumberFormat="1" applyFont="1" applyBorder="1"/>
    <xf numFmtId="0" fontId="10" fillId="0" borderId="17" xfId="0" applyFont="1" applyBorder="1" applyAlignment="1">
      <alignment horizontal="right"/>
    </xf>
    <xf numFmtId="0" fontId="10" fillId="0" borderId="20" xfId="0" applyFont="1" applyBorder="1"/>
    <xf numFmtId="0" fontId="10" fillId="2" borderId="1" xfId="0" applyFont="1" applyFill="1" applyBorder="1" applyAlignment="1">
      <alignment horizontal="centerContinuous"/>
    </xf>
    <xf numFmtId="0" fontId="11" fillId="0" borderId="20" xfId="0" applyFont="1" applyBorder="1"/>
    <xf numFmtId="0" fontId="10" fillId="0" borderId="17" xfId="0" applyFont="1" applyBorder="1"/>
    <xf numFmtId="41" fontId="2" fillId="0" borderId="21" xfId="0" applyNumberFormat="1" applyFont="1" applyBorder="1"/>
    <xf numFmtId="41" fontId="0" fillId="0" borderId="21" xfId="0" applyNumberFormat="1" applyBorder="1"/>
    <xf numFmtId="41" fontId="4" fillId="0" borderId="1" xfId="0" applyNumberFormat="1" applyFont="1" applyBorder="1"/>
    <xf numFmtId="41" fontId="4" fillId="0" borderId="12" xfId="0" applyNumberFormat="1" applyFont="1" applyBorder="1"/>
    <xf numFmtId="41" fontId="2" fillId="0" borderId="12" xfId="0" applyNumberFormat="1" applyFont="1" applyBorder="1"/>
    <xf numFmtId="0" fontId="4" fillId="0" borderId="0" xfId="0" applyFont="1" applyAlignment="1">
      <alignment horizontal="left"/>
    </xf>
    <xf numFmtId="0" fontId="4" fillId="2" borderId="3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/>
    <xf numFmtId="0" fontId="4" fillId="0" borderId="4" xfId="0" applyFont="1" applyBorder="1" applyAlignment="1"/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3" fillId="0" borderId="15" xfId="0" applyFont="1" applyBorder="1" applyAlignment="1"/>
    <xf numFmtId="0" fontId="3" fillId="0" borderId="7" xfId="0" applyFont="1" applyBorder="1" applyAlignment="1"/>
    <xf numFmtId="0" fontId="6" fillId="0" borderId="0" xfId="0" applyFont="1" applyAlignment="1">
      <alignment horizontal="centerContinuous" vertical="center"/>
    </xf>
    <xf numFmtId="0" fontId="4" fillId="0" borderId="3" xfId="0" applyFont="1" applyBorder="1" applyAlignment="1"/>
    <xf numFmtId="0" fontId="3" fillId="0" borderId="16" xfId="0" applyFont="1" applyBorder="1" applyAlignment="1"/>
    <xf numFmtId="0" fontId="2" fillId="0" borderId="13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4" fontId="11" fillId="0" borderId="17" xfId="3" applyNumberFormat="1" applyFont="1" applyBorder="1"/>
    <xf numFmtId="0" fontId="0" fillId="0" borderId="0" xfId="0" applyAlignment="1">
      <alignment horizontal="centerContinuous"/>
    </xf>
    <xf numFmtId="0" fontId="11" fillId="0" borderId="19" xfId="0" applyFont="1" applyFill="1" applyBorder="1"/>
    <xf numFmtId="0" fontId="18" fillId="0" borderId="19" xfId="0" applyFont="1" applyFill="1" applyBorder="1"/>
    <xf numFmtId="0" fontId="11" fillId="0" borderId="20" xfId="0" applyFont="1" applyFill="1" applyBorder="1"/>
    <xf numFmtId="164" fontId="18" fillId="0" borderId="17" xfId="6" applyNumberFormat="1" applyFont="1" applyBorder="1" applyAlignment="1">
      <alignment horizontal="right"/>
    </xf>
    <xf numFmtId="41" fontId="14" fillId="0" borderId="0" xfId="1" applyNumberFormat="1" applyFont="1" applyAlignment="1">
      <alignment horizontal="centerContinuous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4" applyFont="1" applyAlignment="1">
      <alignment horizontal="centerContinuous"/>
    </xf>
    <xf numFmtId="0" fontId="5" fillId="0" borderId="0" xfId="4" applyFont="1"/>
    <xf numFmtId="0" fontId="4" fillId="0" borderId="0" xfId="4" applyFont="1" applyAlignment="1">
      <alignment horizontal="centerContinuous"/>
    </xf>
    <xf numFmtId="0" fontId="1" fillId="0" borderId="0" xfId="4"/>
    <xf numFmtId="0" fontId="8" fillId="0" borderId="0" xfId="4" applyFont="1" applyAlignment="1">
      <alignment horizontal="centerContinuous"/>
    </xf>
    <xf numFmtId="0" fontId="9" fillId="0" borderId="0" xfId="4" applyFont="1"/>
    <xf numFmtId="0" fontId="6" fillId="0" borderId="0" xfId="4" applyFont="1" applyAlignment="1">
      <alignment horizontal="centerContinuous"/>
    </xf>
    <xf numFmtId="0" fontId="7" fillId="0" borderId="0" xfId="4" applyFont="1"/>
    <xf numFmtId="0" fontId="4" fillId="3" borderId="2" xfId="4" applyFont="1" applyFill="1" applyBorder="1" applyAlignment="1">
      <alignment horizontal="left"/>
    </xf>
    <xf numFmtId="0" fontId="3" fillId="3" borderId="3" xfId="4" applyFont="1" applyFill="1" applyBorder="1" applyAlignment="1">
      <alignment horizontal="center"/>
    </xf>
    <xf numFmtId="0" fontId="2" fillId="0" borderId="1" xfId="4" applyFont="1" applyBorder="1" applyAlignment="1">
      <alignment horizontal="center" wrapText="1"/>
    </xf>
    <xf numFmtId="0" fontId="2" fillId="0" borderId="0" xfId="4" applyFont="1" applyAlignment="1">
      <alignment wrapText="1"/>
    </xf>
    <xf numFmtId="0" fontId="4" fillId="0" borderId="0" xfId="4" applyFont="1"/>
    <xf numFmtId="0" fontId="4" fillId="0" borderId="0" xfId="4" applyFont="1" applyAlignment="1">
      <alignment horizontal="right"/>
    </xf>
    <xf numFmtId="0" fontId="4" fillId="0" borderId="1" xfId="4" applyFont="1" applyBorder="1" applyAlignment="1">
      <alignment horizontal="centerContinuous"/>
    </xf>
    <xf numFmtId="168" fontId="4" fillId="0" borderId="1" xfId="4" applyNumberFormat="1" applyFont="1" applyBorder="1" applyAlignment="1">
      <alignment horizontal="center"/>
    </xf>
    <xf numFmtId="0" fontId="0" fillId="0" borderId="0" xfId="0" applyAlignment="1">
      <alignment horizontal="right"/>
    </xf>
    <xf numFmtId="41" fontId="23" fillId="0" borderId="12" xfId="4" applyNumberFormat="1" applyFont="1" applyBorder="1"/>
    <xf numFmtId="42" fontId="23" fillId="0" borderId="12" xfId="4" applyNumberFormat="1" applyFont="1" applyBorder="1"/>
    <xf numFmtId="0" fontId="22" fillId="0" borderId="0" xfId="4" applyFont="1"/>
    <xf numFmtId="0" fontId="24" fillId="0" borderId="0" xfId="4" applyFont="1" applyAlignment="1">
      <alignment horizontal="right"/>
    </xf>
    <xf numFmtId="42" fontId="24" fillId="0" borderId="11" xfId="3" applyNumberFormat="1" applyFont="1" applyBorder="1"/>
    <xf numFmtId="0" fontId="20" fillId="0" borderId="4" xfId="0" applyFont="1" applyBorder="1" applyAlignment="1">
      <alignment horizontal="right"/>
    </xf>
    <xf numFmtId="41" fontId="0" fillId="0" borderId="0" xfId="0" applyNumberFormat="1"/>
    <xf numFmtId="41" fontId="4" fillId="0" borderId="21" xfId="0" applyNumberFormat="1" applyFont="1" applyBorder="1"/>
    <xf numFmtId="41" fontId="4" fillId="0" borderId="11" xfId="0" applyNumberFormat="1" applyFont="1" applyBorder="1"/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4" fillId="0" borderId="1" xfId="0" applyFont="1" applyBorder="1" applyAlignment="1">
      <alignment horizontal="center"/>
    </xf>
    <xf numFmtId="0" fontId="14" fillId="0" borderId="0" xfId="0" applyFont="1" applyAlignment="1"/>
    <xf numFmtId="0" fontId="14" fillId="0" borderId="0" xfId="0" applyFont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14" fillId="2" borderId="3" xfId="0" applyFont="1" applyFill="1" applyBorder="1" applyAlignment="1">
      <alignment horizontal="centerContinuous"/>
    </xf>
    <xf numFmtId="0" fontId="14" fillId="2" borderId="4" xfId="0" applyFont="1" applyFill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/>
    </xf>
    <xf numFmtId="0" fontId="14" fillId="0" borderId="4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4" fillId="0" borderId="5" xfId="0" applyFont="1" applyBorder="1"/>
    <xf numFmtId="0" fontId="15" fillId="0" borderId="8" xfId="0" applyFont="1" applyBorder="1"/>
    <xf numFmtId="0" fontId="15" fillId="0" borderId="11" xfId="0" applyFont="1" applyBorder="1" applyAlignment="1">
      <alignment horizontal="center"/>
    </xf>
    <xf numFmtId="0" fontId="15" fillId="0" borderId="14" xfId="0" applyFont="1" applyBorder="1"/>
    <xf numFmtId="0" fontId="15" fillId="0" borderId="22" xfId="0" applyFont="1" applyBorder="1"/>
    <xf numFmtId="0" fontId="15" fillId="0" borderId="10" xfId="0" applyFont="1" applyBorder="1"/>
    <xf numFmtId="41" fontId="15" fillId="0" borderId="10" xfId="3" applyNumberFormat="1" applyFont="1" applyBorder="1"/>
    <xf numFmtId="164" fontId="15" fillId="0" borderId="10" xfId="6" applyNumberFormat="1" applyFont="1" applyBorder="1" applyAlignment="1">
      <alignment horizontal="right"/>
    </xf>
    <xf numFmtId="0" fontId="15" fillId="0" borderId="23" xfId="0" applyFont="1" applyBorder="1"/>
    <xf numFmtId="0" fontId="15" fillId="0" borderId="17" xfId="0" applyFont="1" applyBorder="1"/>
    <xf numFmtId="41" fontId="15" fillId="0" borderId="17" xfId="1" applyNumberFormat="1" applyFont="1" applyBorder="1"/>
    <xf numFmtId="164" fontId="15" fillId="0" borderId="17" xfId="6" applyNumberFormat="1" applyFont="1" applyBorder="1" applyAlignment="1">
      <alignment horizontal="right"/>
    </xf>
    <xf numFmtId="0" fontId="14" fillId="0" borderId="12" xfId="0" applyFont="1" applyBorder="1" applyAlignment="1">
      <alignment horizontal="center"/>
    </xf>
    <xf numFmtId="0" fontId="14" fillId="0" borderId="16" xfId="0" applyFont="1" applyBorder="1"/>
    <xf numFmtId="0" fontId="14" fillId="0" borderId="7" xfId="0" applyFont="1" applyBorder="1"/>
    <xf numFmtId="41" fontId="14" fillId="0" borderId="7" xfId="3" applyNumberFormat="1" applyFont="1" applyBorder="1"/>
    <xf numFmtId="164" fontId="14" fillId="0" borderId="7" xfId="6" applyNumberFormat="1" applyFont="1" applyBorder="1" applyAlignment="1">
      <alignment horizontal="right"/>
    </xf>
    <xf numFmtId="41" fontId="15" fillId="0" borderId="0" xfId="0" applyNumberFormat="1" applyFont="1"/>
    <xf numFmtId="41" fontId="14" fillId="2" borderId="3" xfId="0" applyNumberFormat="1" applyFont="1" applyFill="1" applyBorder="1" applyAlignment="1">
      <alignment horizontal="centerContinuous"/>
    </xf>
    <xf numFmtId="41" fontId="14" fillId="0" borderId="1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8" xfId="0" applyFont="1" applyBorder="1"/>
    <xf numFmtId="41" fontId="14" fillId="0" borderId="8" xfId="0" applyNumberFormat="1" applyFont="1" applyBorder="1"/>
    <xf numFmtId="0" fontId="15" fillId="0" borderId="0" xfId="0" applyFont="1" applyBorder="1"/>
    <xf numFmtId="0" fontId="14" fillId="0" borderId="1" xfId="0" applyFont="1" applyBorder="1" applyAlignment="1">
      <alignment horizontal="left"/>
    </xf>
    <xf numFmtId="0" fontId="15" fillId="0" borderId="5" xfId="0" applyFont="1" applyBorder="1"/>
    <xf numFmtId="164" fontId="15" fillId="0" borderId="8" xfId="6" applyNumberFormat="1" applyFont="1" applyBorder="1"/>
    <xf numFmtId="0" fontId="14" fillId="0" borderId="11" xfId="0" applyFont="1" applyBorder="1" applyAlignment="1">
      <alignment horizontal="center"/>
    </xf>
    <xf numFmtId="0" fontId="14" fillId="0" borderId="0" xfId="0" applyFont="1" applyBorder="1"/>
    <xf numFmtId="0" fontId="14" fillId="0" borderId="6" xfId="0" applyFont="1" applyBorder="1"/>
    <xf numFmtId="41" fontId="14" fillId="0" borderId="6" xfId="1" applyNumberFormat="1" applyFont="1" applyBorder="1"/>
    <xf numFmtId="164" fontId="14" fillId="0" borderId="6" xfId="6" applyNumberFormat="1" applyFont="1" applyBorder="1" applyAlignment="1">
      <alignment horizontal="right"/>
    </xf>
    <xf numFmtId="0" fontId="15" fillId="0" borderId="6" xfId="0" applyFont="1" applyBorder="1"/>
    <xf numFmtId="164" fontId="15" fillId="0" borderId="6" xfId="6" applyNumberFormat="1" applyFont="1" applyBorder="1" applyAlignment="1">
      <alignment horizontal="right"/>
    </xf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164" fontId="14" fillId="0" borderId="4" xfId="6" applyNumberFormat="1" applyFont="1" applyBorder="1" applyAlignment="1">
      <alignment horizontal="right"/>
    </xf>
    <xf numFmtId="0" fontId="15" fillId="0" borderId="12" xfId="0" applyFont="1" applyBorder="1" applyAlignment="1">
      <alignment horizontal="center"/>
    </xf>
    <xf numFmtId="41" fontId="15" fillId="0" borderId="0" xfId="1" applyNumberFormat="1" applyFont="1"/>
    <xf numFmtId="164" fontId="15" fillId="0" borderId="0" xfId="6" applyNumberFormat="1" applyFont="1"/>
    <xf numFmtId="41" fontId="14" fillId="2" borderId="3" xfId="1" applyNumberFormat="1" applyFont="1" applyFill="1" applyBorder="1" applyAlignment="1">
      <alignment horizontal="centerContinuous"/>
    </xf>
    <xf numFmtId="164" fontId="14" fillId="2" borderId="4" xfId="6" applyNumberFormat="1" applyFont="1" applyFill="1" applyBorder="1" applyAlignment="1">
      <alignment horizontal="centerContinuous"/>
    </xf>
    <xf numFmtId="41" fontId="14" fillId="0" borderId="1" xfId="1" applyNumberFormat="1" applyFont="1" applyBorder="1" applyAlignment="1">
      <alignment horizontal="center"/>
    </xf>
    <xf numFmtId="164" fontId="14" fillId="0" borderId="4" xfId="6" applyNumberFormat="1" applyFont="1" applyBorder="1" applyAlignment="1">
      <alignment horizontal="center"/>
    </xf>
    <xf numFmtId="41" fontId="15" fillId="0" borderId="17" xfId="3" applyNumberFormat="1" applyFont="1" applyBorder="1"/>
    <xf numFmtId="0" fontId="14" fillId="2" borderId="4" xfId="0" applyFont="1" applyFill="1" applyBorder="1" applyAlignment="1"/>
    <xf numFmtId="0" fontId="14" fillId="0" borderId="4" xfId="0" applyFont="1" applyBorder="1" applyAlignment="1"/>
    <xf numFmtId="0" fontId="15" fillId="0" borderId="18" xfId="0" applyFont="1" applyBorder="1"/>
    <xf numFmtId="0" fontId="15" fillId="0" borderId="24" xfId="0" applyFont="1" applyBorder="1"/>
    <xf numFmtId="164" fontId="15" fillId="0" borderId="18" xfId="6" applyNumberFormat="1" applyFont="1" applyBorder="1" applyAlignment="1">
      <alignment horizontal="right"/>
    </xf>
    <xf numFmtId="164" fontId="15" fillId="0" borderId="9" xfId="6" applyNumberFormat="1" applyFont="1" applyBorder="1" applyAlignment="1"/>
    <xf numFmtId="166" fontId="15" fillId="0" borderId="17" xfId="3" applyNumberFormat="1" applyFont="1" applyBorder="1"/>
    <xf numFmtId="164" fontId="15" fillId="0" borderId="17" xfId="6" applyNumberFormat="1" applyFont="1" applyBorder="1" applyAlignment="1"/>
    <xf numFmtId="165" fontId="15" fillId="0" borderId="17" xfId="1" applyNumberFormat="1" applyFont="1" applyBorder="1"/>
    <xf numFmtId="0" fontId="14" fillId="0" borderId="17" xfId="0" applyFont="1" applyBorder="1" applyAlignment="1">
      <alignment horizontal="center"/>
    </xf>
    <xf numFmtId="166" fontId="14" fillId="0" borderId="25" xfId="3" applyNumberFormat="1" applyFont="1" applyBorder="1"/>
    <xf numFmtId="0" fontId="15" fillId="0" borderId="19" xfId="0" applyFont="1" applyBorder="1"/>
    <xf numFmtId="165" fontId="15" fillId="0" borderId="10" xfId="1" applyNumberFormat="1" applyFont="1" applyBorder="1"/>
    <xf numFmtId="164" fontId="15" fillId="0" borderId="10" xfId="6" applyNumberFormat="1" applyFont="1" applyBorder="1" applyAlignment="1"/>
    <xf numFmtId="165" fontId="15" fillId="0" borderId="6" xfId="1" applyNumberFormat="1" applyFont="1" applyBorder="1"/>
    <xf numFmtId="164" fontId="15" fillId="0" borderId="6" xfId="6" applyNumberFormat="1" applyFont="1" applyBorder="1" applyAlignment="1"/>
    <xf numFmtId="166" fontId="14" fillId="0" borderId="4" xfId="3" applyNumberFormat="1" applyFont="1" applyBorder="1"/>
    <xf numFmtId="164" fontId="14" fillId="0" borderId="1" xfId="6" applyNumberFormat="1" applyFont="1" applyBorder="1" applyAlignment="1"/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4" fillId="2" borderId="1" xfId="0" applyFont="1" applyFill="1" applyBorder="1" applyAlignment="1">
      <alignment horizontal="centerContinuous"/>
    </xf>
    <xf numFmtId="0" fontId="14" fillId="2" borderId="1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0" borderId="18" xfId="0" applyFont="1" applyBorder="1"/>
    <xf numFmtId="41" fontId="14" fillId="0" borderId="9" xfId="3" applyNumberFormat="1" applyFont="1" applyBorder="1"/>
    <xf numFmtId="0" fontId="14" fillId="2" borderId="9" xfId="0" applyFont="1" applyFill="1" applyBorder="1" applyAlignment="1">
      <alignment horizontal="right"/>
    </xf>
    <xf numFmtId="0" fontId="14" fillId="0" borderId="19" xfId="0" applyFont="1" applyBorder="1"/>
    <xf numFmtId="41" fontId="14" fillId="0" borderId="17" xfId="3" applyNumberFormat="1" applyFont="1" applyBorder="1"/>
    <xf numFmtId="0" fontId="14" fillId="2" borderId="17" xfId="0" applyFont="1" applyFill="1" applyBorder="1" applyAlignment="1">
      <alignment horizontal="right"/>
    </xf>
    <xf numFmtId="0" fontId="14" fillId="0" borderId="11" xfId="0" applyFont="1" applyBorder="1"/>
    <xf numFmtId="41" fontId="14" fillId="0" borderId="6" xfId="3" applyNumberFormat="1" applyFont="1" applyBorder="1"/>
    <xf numFmtId="0" fontId="14" fillId="2" borderId="6" xfId="0" applyFont="1" applyFill="1" applyBorder="1" applyAlignment="1">
      <alignment horizontal="right"/>
    </xf>
    <xf numFmtId="0" fontId="14" fillId="0" borderId="20" xfId="0" applyFont="1" applyBorder="1"/>
    <xf numFmtId="41" fontId="14" fillId="0" borderId="10" xfId="3" applyNumberFormat="1" applyFont="1" applyBorder="1"/>
    <xf numFmtId="0" fontId="14" fillId="0" borderId="0" xfId="0" applyFont="1"/>
    <xf numFmtId="41" fontId="14" fillId="0" borderId="6" xfId="0" applyNumberFormat="1" applyFont="1" applyBorder="1"/>
    <xf numFmtId="0" fontId="14" fillId="0" borderId="6" xfId="0" applyFont="1" applyBorder="1" applyAlignment="1">
      <alignment horizontal="right"/>
    </xf>
    <xf numFmtId="0" fontId="15" fillId="0" borderId="20" xfId="0" applyFont="1" applyBorder="1" applyAlignment="1"/>
    <xf numFmtId="0" fontId="15" fillId="0" borderId="19" xfId="0" applyFont="1" applyBorder="1" applyAlignment="1">
      <alignment horizontal="left"/>
    </xf>
    <xf numFmtId="0" fontId="15" fillId="0" borderId="19" xfId="0" applyFont="1" applyFill="1" applyBorder="1" applyAlignment="1"/>
    <xf numFmtId="164" fontId="15" fillId="0" borderId="17" xfId="6" applyNumberFormat="1" applyFont="1" applyFill="1" applyBorder="1" applyAlignment="1">
      <alignment horizontal="right"/>
    </xf>
    <xf numFmtId="164" fontId="14" fillId="0" borderId="10" xfId="6" applyNumberFormat="1" applyFont="1" applyBorder="1" applyAlignment="1">
      <alignment horizontal="right"/>
    </xf>
    <xf numFmtId="0" fontId="14" fillId="0" borderId="12" xfId="0" applyFont="1" applyBorder="1"/>
    <xf numFmtId="0" fontId="25" fillId="0" borderId="0" xfId="0" applyFont="1" applyBorder="1" applyAlignment="1"/>
    <xf numFmtId="0" fontId="7" fillId="0" borderId="13" xfId="0" applyFont="1" applyBorder="1"/>
    <xf numFmtId="0" fontId="14" fillId="0" borderId="5" xfId="0" applyFont="1" applyBorder="1" applyAlignment="1">
      <alignment horizontal="left"/>
    </xf>
    <xf numFmtId="0" fontId="7" fillId="0" borderId="5" xfId="0" applyFont="1" applyBorder="1"/>
    <xf numFmtId="0" fontId="7" fillId="0" borderId="8" xfId="0" applyFont="1" applyBorder="1"/>
    <xf numFmtId="0" fontId="7" fillId="0" borderId="14" xfId="0" applyFont="1" applyBorder="1"/>
    <xf numFmtId="0" fontId="6" fillId="0" borderId="26" xfId="0" applyFont="1" applyBorder="1"/>
    <xf numFmtId="0" fontId="6" fillId="0" borderId="26" xfId="0" applyFont="1" applyBorder="1" applyAlignment="1">
      <alignment horizontal="center"/>
    </xf>
    <xf numFmtId="0" fontId="7" fillId="0" borderId="6" xfId="0" applyFont="1" applyBorder="1"/>
    <xf numFmtId="0" fontId="7" fillId="0" borderId="27" xfId="0" applyFont="1" applyBorder="1"/>
    <xf numFmtId="165" fontId="7" fillId="0" borderId="27" xfId="1" applyNumberFormat="1" applyFont="1" applyBorder="1"/>
    <xf numFmtId="0" fontId="7" fillId="0" borderId="0" xfId="0" applyFont="1" applyBorder="1"/>
    <xf numFmtId="165" fontId="7" fillId="0" borderId="0" xfId="1" applyNumberFormat="1" applyFont="1" applyBorder="1"/>
    <xf numFmtId="0" fontId="7" fillId="0" borderId="28" xfId="0" applyFont="1" applyBorder="1"/>
    <xf numFmtId="165" fontId="7" fillId="0" borderId="28" xfId="1" applyNumberFormat="1" applyFont="1" applyBorder="1"/>
    <xf numFmtId="43" fontId="7" fillId="0" borderId="0" xfId="1" applyFont="1" applyBorder="1"/>
    <xf numFmtId="0" fontId="7" fillId="0" borderId="0" xfId="0" applyFont="1" applyFill="1" applyBorder="1" applyAlignment="1">
      <alignment horizontal="center"/>
    </xf>
    <xf numFmtId="165" fontId="7" fillId="0" borderId="29" xfId="0" applyNumberFormat="1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7" xfId="0" applyFont="1" applyBorder="1"/>
    <xf numFmtId="166" fontId="15" fillId="0" borderId="10" xfId="3" applyNumberFormat="1" applyFont="1" applyBorder="1"/>
    <xf numFmtId="166" fontId="14" fillId="0" borderId="7" xfId="3" applyNumberFormat="1" applyFont="1" applyBorder="1"/>
    <xf numFmtId="0" fontId="14" fillId="0" borderId="30" xfId="0" applyFont="1" applyBorder="1"/>
    <xf numFmtId="0" fontId="15" fillId="0" borderId="31" xfId="0" applyFont="1" applyBorder="1"/>
    <xf numFmtId="166" fontId="15" fillId="0" borderId="9" xfId="3" applyNumberFormat="1" applyFont="1" applyBorder="1"/>
    <xf numFmtId="164" fontId="15" fillId="0" borderId="9" xfId="6" applyNumberFormat="1" applyFont="1" applyBorder="1" applyAlignment="1">
      <alignment horizontal="right"/>
    </xf>
    <xf numFmtId="164" fontId="14" fillId="0" borderId="1" xfId="6" applyNumberFormat="1" applyFont="1" applyBorder="1" applyAlignment="1">
      <alignment horizontal="right"/>
    </xf>
    <xf numFmtId="166" fontId="14" fillId="0" borderId="9" xfId="3" applyNumberFormat="1" applyFont="1" applyBorder="1"/>
    <xf numFmtId="0" fontId="14" fillId="0" borderId="10" xfId="0" applyFont="1" applyBorder="1" applyAlignment="1">
      <alignment horizontal="right"/>
    </xf>
    <xf numFmtId="166" fontId="14" fillId="0" borderId="17" xfId="3" applyNumberFormat="1" applyFont="1" applyBorder="1"/>
    <xf numFmtId="0" fontId="14" fillId="0" borderId="17" xfId="0" applyFont="1" applyBorder="1" applyAlignment="1">
      <alignment horizontal="right"/>
    </xf>
    <xf numFmtId="0" fontId="14" fillId="0" borderId="17" xfId="0" applyFont="1" applyBorder="1"/>
    <xf numFmtId="0" fontId="15" fillId="0" borderId="19" xfId="0" applyFont="1" applyFill="1" applyBorder="1"/>
    <xf numFmtId="0" fontId="15" fillId="0" borderId="20" xfId="0" applyFont="1" applyFill="1" applyBorder="1"/>
    <xf numFmtId="166" fontId="14" fillId="0" borderId="10" xfId="3" applyNumberFormat="1" applyFont="1" applyBorder="1"/>
    <xf numFmtId="0" fontId="14" fillId="0" borderId="7" xfId="0" applyFont="1" applyBorder="1" applyAlignment="1">
      <alignment horizontal="right"/>
    </xf>
    <xf numFmtId="41" fontId="23" fillId="0" borderId="12" xfId="4" applyNumberFormat="1" applyFont="1" applyBorder="1" applyAlignment="1">
      <alignment horizontal="center"/>
    </xf>
    <xf numFmtId="41" fontId="22" fillId="0" borderId="20" xfId="4" applyNumberFormat="1" applyFont="1" applyBorder="1" applyAlignment="1">
      <alignment horizontal="center"/>
    </xf>
    <xf numFmtId="41" fontId="22" fillId="0" borderId="20" xfId="4" applyNumberFormat="1" applyFont="1" applyBorder="1"/>
    <xf numFmtId="42" fontId="22" fillId="0" borderId="20" xfId="3" applyNumberFormat="1" applyFont="1" applyBorder="1"/>
    <xf numFmtId="49" fontId="22" fillId="0" borderId="20" xfId="4" applyNumberFormat="1" applyFont="1" applyBorder="1" applyAlignment="1">
      <alignment horizontal="center"/>
    </xf>
    <xf numFmtId="49" fontId="23" fillId="0" borderId="12" xfId="4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32" xfId="0" applyFont="1" applyBorder="1"/>
    <xf numFmtId="0" fontId="0" fillId="0" borderId="32" xfId="0" applyBorder="1"/>
    <xf numFmtId="0" fontId="26" fillId="0" borderId="32" xfId="0" applyFont="1" applyBorder="1"/>
    <xf numFmtId="0" fontId="26" fillId="0" borderId="33" xfId="0" applyFont="1" applyBorder="1"/>
    <xf numFmtId="0" fontId="11" fillId="4" borderId="0" xfId="0" applyFont="1" applyFill="1"/>
    <xf numFmtId="0" fontId="2" fillId="0" borderId="34" xfId="0" applyFont="1" applyBorder="1"/>
    <xf numFmtId="0" fontId="2" fillId="0" borderId="32" xfId="0" applyFont="1" applyBorder="1"/>
    <xf numFmtId="0" fontId="27" fillId="0" borderId="23" xfId="0" applyFont="1" applyBorder="1"/>
    <xf numFmtId="164" fontId="15" fillId="0" borderId="25" xfId="6" applyNumberFormat="1" applyFont="1" applyBorder="1" applyAlignment="1">
      <alignment horizontal="right"/>
    </xf>
    <xf numFmtId="0" fontId="26" fillId="5" borderId="32" xfId="0" applyFont="1" applyFill="1" applyBorder="1"/>
    <xf numFmtId="41" fontId="15" fillId="0" borderId="19" xfId="3" applyNumberFormat="1" applyFont="1" applyBorder="1"/>
    <xf numFmtId="0" fontId="0" fillId="0" borderId="0" xfId="0" applyFill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1" fontId="6" fillId="0" borderId="3" xfId="0" applyNumberFormat="1" applyFont="1" applyBorder="1"/>
    <xf numFmtId="41" fontId="7" fillId="0" borderId="4" xfId="0" applyNumberFormat="1" applyFont="1" applyBorder="1"/>
    <xf numFmtId="41" fontId="7" fillId="0" borderId="1" xfId="0" applyNumberFormat="1" applyFont="1" applyBorder="1"/>
    <xf numFmtId="41" fontId="7" fillId="0" borderId="14" xfId="0" applyNumberFormat="1" applyFont="1" applyBorder="1"/>
    <xf numFmtId="41" fontId="7" fillId="0" borderId="0" xfId="0" applyNumberFormat="1" applyFont="1" applyBorder="1"/>
    <xf numFmtId="0" fontId="6" fillId="0" borderId="3" xfId="0" applyFont="1" applyFill="1" applyBorder="1" applyAlignment="1"/>
    <xf numFmtId="41" fontId="6" fillId="0" borderId="3" xfId="0" applyNumberFormat="1" applyFont="1" applyFill="1" applyBorder="1"/>
    <xf numFmtId="41" fontId="6" fillId="0" borderId="4" xfId="0" applyNumberFormat="1" applyFont="1" applyFill="1" applyBorder="1"/>
    <xf numFmtId="41" fontId="6" fillId="0" borderId="1" xfId="0" applyNumberFormat="1" applyFont="1" applyFill="1" applyBorder="1" applyAlignment="1">
      <alignment horizontal="center"/>
    </xf>
    <xf numFmtId="41" fontId="6" fillId="0" borderId="14" xfId="0" applyNumberFormat="1" applyFont="1" applyFill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41" fontId="6" fillId="0" borderId="0" xfId="0" applyNumberFormat="1" applyFont="1" applyFill="1" applyBorder="1"/>
    <xf numFmtId="0" fontId="28" fillId="0" borderId="16" xfId="0" applyFont="1" applyFill="1" applyBorder="1" applyAlignment="1">
      <alignment horizontal="right"/>
    </xf>
    <xf numFmtId="0" fontId="6" fillId="0" borderId="16" xfId="0" applyFont="1" applyBorder="1" applyAlignment="1"/>
    <xf numFmtId="41" fontId="6" fillId="0" borderId="4" xfId="0" applyNumberFormat="1" applyFont="1" applyBorder="1"/>
    <xf numFmtId="41" fontId="6" fillId="0" borderId="1" xfId="0" applyNumberFormat="1" applyFont="1" applyBorder="1"/>
    <xf numFmtId="41" fontId="6" fillId="0" borderId="14" xfId="0" applyNumberFormat="1" applyFont="1" applyBorder="1"/>
    <xf numFmtId="41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0" fillId="0" borderId="14" xfId="0" applyFill="1" applyBorder="1" applyAlignment="1"/>
    <xf numFmtId="0" fontId="0" fillId="0" borderId="0" xfId="0" applyFill="1" applyBorder="1" applyAlignment="1"/>
    <xf numFmtId="0" fontId="20" fillId="0" borderId="6" xfId="0" applyFont="1" applyFill="1" applyBorder="1" applyAlignment="1">
      <alignment horizontal="right"/>
    </xf>
    <xf numFmtId="41" fontId="29" fillId="0" borderId="11" xfId="1" applyNumberFormat="1" applyFont="1" applyFill="1" applyBorder="1"/>
    <xf numFmtId="0" fontId="0" fillId="0" borderId="6" xfId="0" applyFill="1" applyBorder="1" applyAlignment="1"/>
    <xf numFmtId="0" fontId="4" fillId="0" borderId="15" xfId="0" applyFont="1" applyFill="1" applyBorder="1" applyAlignment="1"/>
    <xf numFmtId="0" fontId="4" fillId="0" borderId="16" xfId="0" applyFont="1" applyFill="1" applyBorder="1" applyAlignment="1"/>
    <xf numFmtId="0" fontId="4" fillId="0" borderId="4" xfId="0" applyFont="1" applyFill="1" applyBorder="1" applyAlignment="1"/>
    <xf numFmtId="41" fontId="4" fillId="0" borderId="12" xfId="0" applyNumberFormat="1" applyFont="1" applyFill="1" applyBorder="1"/>
    <xf numFmtId="41" fontId="4" fillId="0" borderId="15" xfId="0" applyNumberFormat="1" applyFont="1" applyFill="1" applyBorder="1"/>
    <xf numFmtId="41" fontId="4" fillId="0" borderId="7" xfId="0" applyNumberFormat="1" applyFont="1" applyFill="1" applyBorder="1"/>
    <xf numFmtId="0" fontId="20" fillId="0" borderId="7" xfId="0" applyFont="1" applyFill="1" applyBorder="1" applyAlignment="1">
      <alignment horizontal="right"/>
    </xf>
    <xf numFmtId="0" fontId="30" fillId="2" borderId="10" xfId="0" applyFont="1" applyFill="1" applyBorder="1" applyAlignment="1">
      <alignment horizontal="left"/>
    </xf>
    <xf numFmtId="41" fontId="0" fillId="0" borderId="29" xfId="0" applyNumberFormat="1" applyBorder="1"/>
    <xf numFmtId="0" fontId="15" fillId="0" borderId="14" xfId="0" applyFont="1" applyFill="1" applyBorder="1" applyAlignment="1">
      <alignment horizontal="right"/>
    </xf>
    <xf numFmtId="41" fontId="11" fillId="0" borderId="0" xfId="0" applyNumberFormat="1" applyFont="1" applyBorder="1"/>
    <xf numFmtId="0" fontId="0" fillId="0" borderId="35" xfId="0" applyBorder="1" applyAlignment="1">
      <alignment horizontal="right"/>
    </xf>
    <xf numFmtId="0" fontId="0" fillId="0" borderId="6" xfId="0" applyBorder="1"/>
    <xf numFmtId="0" fontId="0" fillId="0" borderId="15" xfId="0" applyBorder="1"/>
    <xf numFmtId="0" fontId="0" fillId="0" borderId="16" xfId="0" applyBorder="1"/>
    <xf numFmtId="0" fontId="0" fillId="0" borderId="7" xfId="0" applyBorder="1"/>
    <xf numFmtId="41" fontId="14" fillId="0" borderId="0" xfId="3" applyNumberFormat="1" applyFont="1" applyBorder="1"/>
    <xf numFmtId="0" fontId="14" fillId="0" borderId="3" xfId="0" applyFont="1" applyBorder="1" applyAlignment="1">
      <alignment horizontal="centerContinuous"/>
    </xf>
    <xf numFmtId="0" fontId="0" fillId="0" borderId="14" xfId="0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65" fontId="15" fillId="0" borderId="19" xfId="1" applyNumberFormat="1" applyFont="1" applyBorder="1" applyAlignment="1">
      <alignment horizontal="center"/>
    </xf>
    <xf numFmtId="0" fontId="7" fillId="0" borderId="0" xfId="0" applyFont="1" applyAlignment="1">
      <alignment horizontal="centerContinuous"/>
    </xf>
    <xf numFmtId="41" fontId="22" fillId="0" borderId="20" xfId="4" applyNumberFormat="1" applyFont="1" applyBorder="1" applyAlignment="1">
      <alignment horizontal="centerContinuous"/>
    </xf>
    <xf numFmtId="49" fontId="22" fillId="0" borderId="20" xfId="4" applyNumberFormat="1" applyFont="1" applyBorder="1" applyAlignment="1">
      <alignment horizontal="centerContinuous"/>
    </xf>
    <xf numFmtId="41" fontId="22" fillId="0" borderId="30" xfId="4" applyNumberFormat="1" applyFont="1" applyBorder="1" applyAlignment="1">
      <alignment horizontal="centerContinuous"/>
    </xf>
    <xf numFmtId="165" fontId="15" fillId="0" borderId="17" xfId="1" applyNumberFormat="1" applyFont="1" applyBorder="1" applyAlignment="1">
      <alignment horizontal="centerContinuous"/>
    </xf>
    <xf numFmtId="0" fontId="15" fillId="0" borderId="23" xfId="0" applyFont="1" applyBorder="1" applyAlignment="1">
      <alignment horizontal="centerContinuous"/>
    </xf>
    <xf numFmtId="41" fontId="15" fillId="0" borderId="10" xfId="3" applyNumberFormat="1" applyFont="1" applyBorder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20" xfId="0" applyFont="1" applyBorder="1" applyAlignment="1">
      <alignment horizontal="center"/>
    </xf>
    <xf numFmtId="0" fontId="15" fillId="0" borderId="30" xfId="0" applyFont="1" applyBorder="1"/>
    <xf numFmtId="41" fontId="22" fillId="0" borderId="19" xfId="4" applyNumberFormat="1" applyFont="1" applyBorder="1" applyAlignment="1">
      <alignment horizontal="center"/>
    </xf>
    <xf numFmtId="0" fontId="30" fillId="2" borderId="25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Continuous"/>
    </xf>
    <xf numFmtId="0" fontId="14" fillId="2" borderId="16" xfId="0" applyFont="1" applyFill="1" applyBorder="1" applyAlignment="1">
      <alignment horizontal="centerContinuous"/>
    </xf>
    <xf numFmtId="0" fontId="15" fillId="0" borderId="3" xfId="0" applyFont="1" applyBorder="1"/>
    <xf numFmtId="0" fontId="15" fillId="0" borderId="6" xfId="0" applyFont="1" applyBorder="1" applyAlignment="1">
      <alignment horizontal="left"/>
    </xf>
    <xf numFmtId="0" fontId="2" fillId="0" borderId="0" xfId="0" applyFont="1" applyFill="1" applyBorder="1" applyAlignment="1"/>
    <xf numFmtId="0" fontId="4" fillId="0" borderId="14" xfId="0" applyFont="1" applyFill="1" applyBorder="1" applyAlignment="1"/>
    <xf numFmtId="0" fontId="4" fillId="0" borderId="0" xfId="0" applyFont="1" applyFill="1" applyBorder="1" applyAlignment="1"/>
    <xf numFmtId="0" fontId="6" fillId="0" borderId="14" xfId="0" applyFont="1" applyFill="1" applyBorder="1" applyAlignment="1"/>
    <xf numFmtId="0" fontId="6" fillId="0" borderId="0" xfId="0" applyFont="1" applyFill="1" applyBorder="1" applyAlignment="1"/>
    <xf numFmtId="0" fontId="6" fillId="0" borderId="2" xfId="0" applyFont="1" applyFill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7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2" fillId="0" borderId="37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Continuous"/>
    </xf>
    <xf numFmtId="0" fontId="27" fillId="0" borderId="20" xfId="0" applyFont="1" applyBorder="1"/>
    <xf numFmtId="0" fontId="31" fillId="0" borderId="32" xfId="0" applyFont="1" applyBorder="1"/>
    <xf numFmtId="0" fontId="34" fillId="0" borderId="0" xfId="5" applyFont="1" applyAlignment="1">
      <alignment horizontal="centerContinuous"/>
    </xf>
    <xf numFmtId="0" fontId="32" fillId="0" borderId="0" xfId="5" applyAlignment="1">
      <alignment horizontal="centerContinuous"/>
    </xf>
    <xf numFmtId="0" fontId="32" fillId="0" borderId="0" xfId="5"/>
    <xf numFmtId="0" fontId="35" fillId="0" borderId="0" xfId="5" applyFont="1"/>
    <xf numFmtId="0" fontId="14" fillId="0" borderId="0" xfId="5" applyFont="1" applyAlignment="1">
      <alignment horizontal="centerContinuous"/>
    </xf>
    <xf numFmtId="15" fontId="14" fillId="0" borderId="1" xfId="5" applyNumberFormat="1" applyFont="1" applyBorder="1" applyAlignment="1">
      <alignment horizontal="center"/>
    </xf>
    <xf numFmtId="0" fontId="36" fillId="0" borderId="0" xfId="5" applyFont="1" applyBorder="1" applyAlignment="1">
      <alignment horizontal="center" vertical="top"/>
    </xf>
    <xf numFmtId="0" fontId="14" fillId="0" borderId="0" xfId="5" applyFont="1" applyBorder="1" applyAlignment="1">
      <alignment horizontal="right" vertical="top"/>
    </xf>
    <xf numFmtId="0" fontId="15" fillId="0" borderId="0" xfId="5" applyFont="1" applyAlignment="1">
      <alignment horizontal="centerContinuous"/>
    </xf>
    <xf numFmtId="0" fontId="12" fillId="2" borderId="2" xfId="5" applyFont="1" applyFill="1" applyBorder="1" applyAlignment="1">
      <alignment horizontal="centerContinuous"/>
    </xf>
    <xf numFmtId="0" fontId="14" fillId="2" borderId="3" xfId="5" applyFont="1" applyFill="1" applyBorder="1" applyAlignment="1">
      <alignment horizontal="centerContinuous"/>
    </xf>
    <xf numFmtId="0" fontId="14" fillId="2" borderId="4" xfId="5" applyFont="1" applyFill="1" applyBorder="1" applyAlignment="1">
      <alignment horizontal="centerContinuous"/>
    </xf>
    <xf numFmtId="0" fontId="14" fillId="0" borderId="2" xfId="5" applyFont="1" applyBorder="1" applyAlignment="1">
      <alignment horizontal="centerContinuous"/>
    </xf>
    <xf numFmtId="0" fontId="14" fillId="0" borderId="1" xfId="5" applyFont="1" applyBorder="1" applyAlignment="1">
      <alignment horizontal="center"/>
    </xf>
    <xf numFmtId="0" fontId="14" fillId="0" borderId="4" xfId="5" applyFont="1" applyBorder="1" applyAlignment="1"/>
    <xf numFmtId="0" fontId="15" fillId="0" borderId="38" xfId="5" applyFont="1" applyBorder="1"/>
    <xf numFmtId="0" fontId="15" fillId="0" borderId="19" xfId="5" applyFont="1" applyBorder="1"/>
    <xf numFmtId="164" fontId="15" fillId="0" borderId="17" xfId="6" applyNumberFormat="1" applyFont="1" applyBorder="1" applyAlignment="1">
      <alignment horizontal="center"/>
    </xf>
    <xf numFmtId="0" fontId="14" fillId="0" borderId="19" xfId="5" applyFont="1" applyBorder="1" applyAlignment="1">
      <alignment horizontal="center"/>
    </xf>
    <xf numFmtId="164" fontId="14" fillId="0" borderId="25" xfId="6" applyNumberFormat="1" applyFont="1" applyBorder="1" applyAlignment="1">
      <alignment horizontal="center"/>
    </xf>
    <xf numFmtId="164" fontId="15" fillId="0" borderId="10" xfId="6" applyNumberFormat="1" applyFont="1" applyBorder="1" applyAlignment="1">
      <alignment horizontal="center"/>
    </xf>
    <xf numFmtId="0" fontId="15" fillId="0" borderId="11" xfId="5" applyFont="1" applyBorder="1"/>
    <xf numFmtId="164" fontId="15" fillId="0" borderId="6" xfId="6" applyNumberFormat="1" applyFont="1" applyBorder="1" applyAlignment="1">
      <alignment horizontal="center"/>
    </xf>
    <xf numFmtId="164" fontId="14" fillId="0" borderId="1" xfId="6" applyNumberFormat="1" applyFont="1" applyBorder="1" applyAlignment="1">
      <alignment horizontal="center"/>
    </xf>
    <xf numFmtId="0" fontId="32" fillId="0" borderId="14" xfId="5" applyBorder="1"/>
    <xf numFmtId="0" fontId="12" fillId="2" borderId="2" xfId="5" applyFont="1" applyFill="1" applyBorder="1" applyAlignment="1">
      <alignment horizontal="centerContinuous" wrapText="1"/>
    </xf>
    <xf numFmtId="164" fontId="15" fillId="0" borderId="39" xfId="6" applyNumberFormat="1" applyFont="1" applyBorder="1" applyAlignment="1">
      <alignment horizontal="center"/>
    </xf>
    <xf numFmtId="0" fontId="32" fillId="0" borderId="13" xfId="5" applyBorder="1"/>
    <xf numFmtId="0" fontId="32" fillId="0" borderId="5" xfId="5" applyBorder="1"/>
    <xf numFmtId="0" fontId="32" fillId="0" borderId="8" xfId="5" applyBorder="1"/>
    <xf numFmtId="0" fontId="37" fillId="0" borderId="14" xfId="5" applyFont="1" applyBorder="1"/>
    <xf numFmtId="43" fontId="38" fillId="0" borderId="1" xfId="1" applyFont="1" applyBorder="1"/>
    <xf numFmtId="0" fontId="32" fillId="0" borderId="6" xfId="5" applyBorder="1"/>
    <xf numFmtId="43" fontId="38" fillId="0" borderId="0" xfId="1" applyFont="1" applyBorder="1"/>
    <xf numFmtId="0" fontId="32" fillId="0" borderId="0" xfId="5" applyBorder="1"/>
    <xf numFmtId="0" fontId="32" fillId="0" borderId="2" xfId="5" applyBorder="1"/>
    <xf numFmtId="0" fontId="32" fillId="0" borderId="16" xfId="5" applyBorder="1"/>
    <xf numFmtId="0" fontId="32" fillId="0" borderId="7" xfId="5" applyBorder="1"/>
    <xf numFmtId="0" fontId="40" fillId="0" borderId="32" xfId="0" applyFont="1" applyBorder="1"/>
    <xf numFmtId="166" fontId="7" fillId="0" borderId="29" xfId="0" applyNumberFormat="1" applyFont="1" applyBorder="1"/>
    <xf numFmtId="0" fontId="14" fillId="0" borderId="31" xfId="0" applyFont="1" applyBorder="1" applyAlignment="1">
      <alignment horizontal="left"/>
    </xf>
    <xf numFmtId="41" fontId="4" fillId="0" borderId="7" xfId="0" applyNumberFormat="1" applyFont="1" applyBorder="1"/>
    <xf numFmtId="41" fontId="0" fillId="0" borderId="16" xfId="0" applyNumberFormat="1" applyBorder="1"/>
    <xf numFmtId="0" fontId="0" fillId="0" borderId="14" xfId="0" applyBorder="1"/>
    <xf numFmtId="41" fontId="0" fillId="0" borderId="0" xfId="0" applyNumberFormat="1" applyBorder="1"/>
    <xf numFmtId="41" fontId="0" fillId="0" borderId="6" xfId="0" applyNumberFormat="1" applyBorder="1"/>
    <xf numFmtId="41" fontId="0" fillId="0" borderId="7" xfId="0" applyNumberFormat="1" applyBorder="1"/>
    <xf numFmtId="41" fontId="0" fillId="0" borderId="40" xfId="0" applyNumberFormat="1" applyBorder="1"/>
    <xf numFmtId="0" fontId="0" fillId="0" borderId="16" xfId="0" applyBorder="1" applyAlignment="1">
      <alignment horizontal="right"/>
    </xf>
    <xf numFmtId="41" fontId="2" fillId="0" borderId="1" xfId="1" applyNumberFormat="1" applyFont="1" applyFill="1" applyBorder="1"/>
    <xf numFmtId="0" fontId="4" fillId="5" borderId="14" xfId="0" applyFont="1" applyFill="1" applyBorder="1" applyAlignment="1"/>
    <xf numFmtId="0" fontId="4" fillId="5" borderId="0" xfId="0" applyFont="1" applyFill="1" applyBorder="1" applyAlignment="1"/>
    <xf numFmtId="0" fontId="4" fillId="5" borderId="4" xfId="0" applyFont="1" applyFill="1" applyBorder="1" applyAlignment="1"/>
    <xf numFmtId="41" fontId="4" fillId="5" borderId="12" xfId="0" applyNumberFormat="1" applyFont="1" applyFill="1" applyBorder="1"/>
    <xf numFmtId="41" fontId="4" fillId="5" borderId="15" xfId="0" applyNumberFormat="1" applyFont="1" applyFill="1" applyBorder="1"/>
    <xf numFmtId="41" fontId="4" fillId="5" borderId="41" xfId="0" applyNumberFormat="1" applyFont="1" applyFill="1" applyBorder="1" applyAlignment="1">
      <alignment horizontal="center"/>
    </xf>
    <xf numFmtId="41" fontId="4" fillId="5" borderId="42" xfId="0" applyNumberFormat="1" applyFont="1" applyFill="1" applyBorder="1" applyAlignment="1">
      <alignment horizontal="center"/>
    </xf>
    <xf numFmtId="41" fontId="4" fillId="5" borderId="7" xfId="0" applyNumberFormat="1" applyFont="1" applyFill="1" applyBorder="1"/>
    <xf numFmtId="0" fontId="4" fillId="5" borderId="15" xfId="0" applyFont="1" applyFill="1" applyBorder="1" applyAlignment="1"/>
    <xf numFmtId="0" fontId="4" fillId="5" borderId="16" xfId="0" applyFont="1" applyFill="1" applyBorder="1" applyAlignment="1"/>
    <xf numFmtId="0" fontId="20" fillId="5" borderId="7" xfId="0" applyFont="1" applyFill="1" applyBorder="1" applyAlignment="1">
      <alignment horizontal="right"/>
    </xf>
    <xf numFmtId="0" fontId="41" fillId="0" borderId="0" xfId="0" applyFont="1" applyFill="1" applyBorder="1" applyAlignment="1"/>
    <xf numFmtId="0" fontId="40" fillId="0" borderId="15" xfId="0" applyFont="1" applyBorder="1"/>
    <xf numFmtId="0" fontId="0" fillId="0" borderId="21" xfId="0" applyBorder="1"/>
    <xf numFmtId="0" fontId="2" fillId="0" borderId="11" xfId="0" applyFont="1" applyBorder="1" applyAlignment="1">
      <alignment horizontal="center" wrapText="1"/>
    </xf>
    <xf numFmtId="0" fontId="0" fillId="0" borderId="11" xfId="0" applyBorder="1"/>
    <xf numFmtId="41" fontId="0" fillId="0" borderId="11" xfId="0" applyNumberFormat="1" applyBorder="1"/>
    <xf numFmtId="0" fontId="0" fillId="0" borderId="11" xfId="0" applyFill="1" applyBorder="1"/>
    <xf numFmtId="41" fontId="0" fillId="0" borderId="12" xfId="0" applyNumberFormat="1" applyBorder="1"/>
    <xf numFmtId="0" fontId="4" fillId="0" borderId="13" xfId="0" applyFont="1" applyBorder="1" applyAlignment="1"/>
    <xf numFmtId="0" fontId="4" fillId="0" borderId="5" xfId="0" applyFont="1" applyBorder="1" applyAlignment="1"/>
    <xf numFmtId="0" fontId="4" fillId="0" borderId="8" xfId="0" applyFont="1" applyBorder="1" applyAlignment="1"/>
    <xf numFmtId="0" fontId="37" fillId="0" borderId="14" xfId="5" applyFont="1" applyFill="1" applyBorder="1"/>
    <xf numFmtId="0" fontId="7" fillId="0" borderId="0" xfId="0" applyFont="1" applyAlignment="1">
      <alignment horizontal="left"/>
    </xf>
    <xf numFmtId="0" fontId="42" fillId="0" borderId="0" xfId="0" applyFont="1" applyFill="1" applyBorder="1"/>
    <xf numFmtId="0" fontId="42" fillId="4" borderId="0" xfId="0" applyFont="1" applyFill="1"/>
    <xf numFmtId="0" fontId="42" fillId="0" borderId="0" xfId="0" applyFont="1"/>
    <xf numFmtId="0" fontId="43" fillId="0" borderId="0" xfId="0" applyFont="1"/>
    <xf numFmtId="166" fontId="43" fillId="0" borderId="29" xfId="0" applyNumberFormat="1" applyFont="1" applyBorder="1"/>
    <xf numFmtId="0" fontId="3" fillId="0" borderId="0" xfId="0" applyFont="1" applyBorder="1" applyAlignment="1"/>
    <xf numFmtId="41" fontId="2" fillId="0" borderId="0" xfId="0" applyNumberFormat="1" applyFont="1" applyBorder="1"/>
    <xf numFmtId="0" fontId="4" fillId="5" borderId="2" xfId="0" applyFont="1" applyFill="1" applyBorder="1" applyAlignment="1"/>
    <xf numFmtId="0" fontId="4" fillId="5" borderId="3" xfId="0" applyFont="1" applyFill="1" applyBorder="1" applyAlignment="1"/>
    <xf numFmtId="41" fontId="2" fillId="0" borderId="3" xfId="0" applyNumberFormat="1" applyFont="1" applyBorder="1"/>
    <xf numFmtId="0" fontId="6" fillId="0" borderId="2" xfId="0" applyFont="1" applyFill="1" applyBorder="1" applyAlignment="1">
      <alignment horizontal="left"/>
    </xf>
    <xf numFmtId="0" fontId="4" fillId="6" borderId="2" xfId="0" applyFont="1" applyFill="1" applyBorder="1" applyAlignment="1"/>
    <xf numFmtId="0" fontId="4" fillId="6" borderId="3" xfId="0" applyFont="1" applyFill="1" applyBorder="1" applyAlignment="1"/>
    <xf numFmtId="0" fontId="4" fillId="6" borderId="4" xfId="0" applyFont="1" applyFill="1" applyBorder="1" applyAlignment="1"/>
    <xf numFmtId="41" fontId="4" fillId="6" borderId="12" xfId="0" applyNumberFormat="1" applyFont="1" applyFill="1" applyBorder="1"/>
    <xf numFmtId="41" fontId="4" fillId="6" borderId="1" xfId="0" applyNumberFormat="1" applyFont="1" applyFill="1" applyBorder="1"/>
    <xf numFmtId="41" fontId="4" fillId="6" borderId="21" xfId="0" applyNumberFormat="1" applyFont="1" applyFill="1" applyBorder="1"/>
    <xf numFmtId="41" fontId="4" fillId="6" borderId="7" xfId="0" applyNumberFormat="1" applyFont="1" applyFill="1" applyBorder="1"/>
    <xf numFmtId="41" fontId="2" fillId="6" borderId="1" xfId="1" applyNumberFormat="1" applyFont="1" applyFill="1" applyBorder="1"/>
    <xf numFmtId="0" fontId="0" fillId="6" borderId="0" xfId="0" applyFill="1"/>
    <xf numFmtId="41" fontId="0" fillId="6" borderId="11" xfId="0" applyNumberFormat="1" applyFill="1" applyBorder="1"/>
    <xf numFmtId="0" fontId="4" fillId="6" borderId="14" xfId="0" applyFont="1" applyFill="1" applyBorder="1" applyAlignment="1"/>
    <xf numFmtId="0" fontId="4" fillId="6" borderId="0" xfId="0" applyFont="1" applyFill="1" applyBorder="1" applyAlignment="1"/>
    <xf numFmtId="41" fontId="4" fillId="6" borderId="41" xfId="0" applyNumberFormat="1" applyFont="1" applyFill="1" applyBorder="1" applyAlignment="1">
      <alignment horizontal="center"/>
    </xf>
    <xf numFmtId="41" fontId="4" fillId="6" borderId="42" xfId="0" applyNumberFormat="1" applyFont="1" applyFill="1" applyBorder="1" applyAlignment="1">
      <alignment horizontal="center"/>
    </xf>
    <xf numFmtId="0" fontId="7" fillId="0" borderId="43" xfId="0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26" xfId="0" applyBorder="1"/>
    <xf numFmtId="0" fontId="0" fillId="0" borderId="48" xfId="0" applyBorder="1"/>
    <xf numFmtId="0" fontId="40" fillId="0" borderId="0" xfId="0" applyFont="1" applyBorder="1"/>
    <xf numFmtId="165" fontId="0" fillId="0" borderId="49" xfId="0" applyNumberFormat="1" applyBorder="1"/>
    <xf numFmtId="165" fontId="0" fillId="0" borderId="50" xfId="0" applyNumberFormat="1" applyBorder="1"/>
    <xf numFmtId="165" fontId="0" fillId="0" borderId="51" xfId="0" applyNumberFormat="1" applyBorder="1"/>
    <xf numFmtId="0" fontId="0" fillId="0" borderId="52" xfId="0" applyBorder="1"/>
    <xf numFmtId="3" fontId="44" fillId="0" borderId="53" xfId="2" applyNumberFormat="1" applyFont="1" applyBorder="1" applyAlignment="1">
      <alignment horizontal="center" vertical="center" wrapText="1"/>
    </xf>
    <xf numFmtId="3" fontId="44" fillId="0" borderId="54" xfId="2" applyNumberFormat="1" applyFont="1" applyBorder="1" applyAlignment="1">
      <alignment horizontal="center" vertical="center" wrapText="1"/>
    </xf>
    <xf numFmtId="0" fontId="46" fillId="0" borderId="0" xfId="0" applyFont="1" applyFill="1"/>
    <xf numFmtId="0" fontId="0" fillId="0" borderId="26" xfId="0" applyBorder="1" applyAlignment="1">
      <alignment horizontal="center"/>
    </xf>
    <xf numFmtId="0" fontId="0" fillId="7" borderId="50" xfId="0" applyFill="1" applyBorder="1" applyAlignment="1">
      <alignment horizontal="center"/>
    </xf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Continuous"/>
    </xf>
    <xf numFmtId="0" fontId="49" fillId="0" borderId="0" xfId="0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6" fillId="0" borderId="0" xfId="0" applyFont="1"/>
    <xf numFmtId="41" fontId="26" fillId="0" borderId="11" xfId="1" applyNumberFormat="1" applyFont="1" applyFill="1" applyBorder="1"/>
    <xf numFmtId="165" fontId="0" fillId="0" borderId="0" xfId="1" applyNumberFormat="1" applyFont="1"/>
    <xf numFmtId="165" fontId="0" fillId="0" borderId="0" xfId="1" applyNumberFormat="1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165" fontId="0" fillId="0" borderId="16" xfId="1" applyNumberFormat="1" applyFont="1" applyBorder="1"/>
    <xf numFmtId="165" fontId="0" fillId="0" borderId="7" xfId="1" applyNumberFormat="1" applyFont="1" applyBorder="1"/>
    <xf numFmtId="165" fontId="0" fillId="0" borderId="29" xfId="1" applyNumberFormat="1" applyFont="1" applyBorder="1"/>
    <xf numFmtId="165" fontId="0" fillId="0" borderId="40" xfId="1" applyNumberFormat="1" applyFont="1" applyBorder="1"/>
    <xf numFmtId="0" fontId="31" fillId="0" borderId="15" xfId="0" applyFont="1" applyBorder="1"/>
    <xf numFmtId="0" fontId="2" fillId="8" borderId="2" xfId="0" applyFont="1" applyFill="1" applyBorder="1" applyAlignment="1"/>
    <xf numFmtId="0" fontId="2" fillId="8" borderId="3" xfId="0" applyFont="1" applyFill="1" applyBorder="1" applyAlignment="1"/>
    <xf numFmtId="0" fontId="2" fillId="8" borderId="4" xfId="0" applyFont="1" applyFill="1" applyBorder="1" applyAlignment="1"/>
    <xf numFmtId="0" fontId="0" fillId="8" borderId="0" xfId="0" applyFill="1"/>
    <xf numFmtId="41" fontId="0" fillId="8" borderId="11" xfId="0" applyNumberFormat="1" applyFill="1" applyBorder="1"/>
    <xf numFmtId="0" fontId="2" fillId="8" borderId="14" xfId="0" applyFont="1" applyFill="1" applyBorder="1" applyAlignment="1"/>
    <xf numFmtId="0" fontId="2" fillId="8" borderId="0" xfId="0" applyFont="1" applyFill="1" applyBorder="1" applyAlignment="1"/>
    <xf numFmtId="41" fontId="2" fillId="0" borderId="1" xfId="0" applyNumberFormat="1" applyFont="1" applyFill="1" applyBorder="1"/>
    <xf numFmtId="41" fontId="2" fillId="0" borderId="12" xfId="0" applyNumberFormat="1" applyFont="1" applyFill="1" applyBorder="1"/>
    <xf numFmtId="41" fontId="2" fillId="0" borderId="7" xfId="0" applyNumberFormat="1" applyFont="1" applyFill="1" applyBorder="1"/>
    <xf numFmtId="41" fontId="2" fillId="0" borderId="21" xfId="0" applyNumberFormat="1" applyFont="1" applyFill="1" applyBorder="1"/>
    <xf numFmtId="41" fontId="2" fillId="0" borderId="41" xfId="0" applyNumberFormat="1" applyFont="1" applyFill="1" applyBorder="1" applyAlignment="1">
      <alignment horizontal="center"/>
    </xf>
    <xf numFmtId="41" fontId="2" fillId="0" borderId="42" xfId="0" applyNumberFormat="1" applyFont="1" applyFill="1" applyBorder="1" applyAlignment="1">
      <alignment horizontal="center"/>
    </xf>
    <xf numFmtId="41" fontId="2" fillId="0" borderId="11" xfId="0" applyNumberFormat="1" applyFont="1" applyFill="1" applyBorder="1"/>
    <xf numFmtId="0" fontId="2" fillId="9" borderId="14" xfId="0" applyFont="1" applyFill="1" applyBorder="1" applyAlignment="1"/>
    <xf numFmtId="0" fontId="2" fillId="9" borderId="0" xfId="0" applyFont="1" applyFill="1" applyBorder="1" applyAlignment="1"/>
    <xf numFmtId="0" fontId="2" fillId="9" borderId="4" xfId="0" applyFont="1" applyFill="1" applyBorder="1" applyAlignment="1"/>
    <xf numFmtId="41" fontId="2" fillId="9" borderId="12" xfId="0" applyNumberFormat="1" applyFont="1" applyFill="1" applyBorder="1"/>
    <xf numFmtId="41" fontId="2" fillId="9" borderId="15" xfId="0" applyNumberFormat="1" applyFont="1" applyFill="1" applyBorder="1"/>
    <xf numFmtId="41" fontId="2" fillId="9" borderId="7" xfId="0" applyNumberFormat="1" applyFont="1" applyFill="1" applyBorder="1"/>
    <xf numFmtId="0" fontId="2" fillId="9" borderId="15" xfId="0" applyFont="1" applyFill="1" applyBorder="1" applyAlignment="1"/>
    <xf numFmtId="0" fontId="2" fillId="9" borderId="16" xfId="0" applyFont="1" applyFill="1" applyBorder="1" applyAlignment="1"/>
    <xf numFmtId="0" fontId="20" fillId="9" borderId="7" xfId="0" applyFont="1" applyFill="1" applyBorder="1" applyAlignment="1">
      <alignment horizontal="right"/>
    </xf>
    <xf numFmtId="0" fontId="51" fillId="0" borderId="0" xfId="0" applyFont="1"/>
    <xf numFmtId="41" fontId="22" fillId="0" borderId="1" xfId="4" quotePrefix="1" applyNumberFormat="1" applyFont="1" applyFill="1" applyBorder="1" applyAlignment="1">
      <alignment horizontal="center"/>
    </xf>
    <xf numFmtId="49" fontId="22" fillId="0" borderId="1" xfId="4" quotePrefix="1" applyNumberFormat="1" applyFont="1" applyFill="1" applyBorder="1" applyAlignment="1">
      <alignment horizontal="center"/>
    </xf>
    <xf numFmtId="41" fontId="22" fillId="0" borderId="1" xfId="4" applyNumberFormat="1" applyFont="1" applyFill="1" applyBorder="1"/>
    <xf numFmtId="165" fontId="22" fillId="0" borderId="1" xfId="1" applyNumberFormat="1" applyFont="1" applyFill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1" fontId="2" fillId="0" borderId="0" xfId="0" applyNumberFormat="1" applyFont="1"/>
    <xf numFmtId="164" fontId="2" fillId="0" borderId="0" xfId="6" applyNumberFormat="1" applyFont="1"/>
    <xf numFmtId="164" fontId="2" fillId="0" borderId="3" xfId="6" applyNumberFormat="1" applyFont="1" applyBorder="1"/>
    <xf numFmtId="0" fontId="47" fillId="0" borderId="0" xfId="0" applyFont="1"/>
    <xf numFmtId="0" fontId="49" fillId="0" borderId="13" xfId="0" applyFont="1" applyBorder="1" applyAlignment="1">
      <alignment horizontal="right"/>
    </xf>
    <xf numFmtId="41" fontId="0" fillId="0" borderId="3" xfId="0" applyNumberFormat="1" applyBorder="1"/>
    <xf numFmtId="0" fontId="0" fillId="0" borderId="13" xfId="0" applyBorder="1"/>
    <xf numFmtId="0" fontId="0" fillId="0" borderId="35" xfId="0" applyBorder="1"/>
    <xf numFmtId="0" fontId="0" fillId="0" borderId="29" xfId="0" applyBorder="1"/>
    <xf numFmtId="0" fontId="0" fillId="0" borderId="5" xfId="0" applyBorder="1"/>
    <xf numFmtId="0" fontId="0" fillId="0" borderId="8" xfId="0" applyBorder="1"/>
    <xf numFmtId="165" fontId="0" fillId="0" borderId="6" xfId="1" applyNumberFormat="1" applyFont="1" applyBorder="1"/>
    <xf numFmtId="0" fontId="31" fillId="0" borderId="60" xfId="0" applyFont="1" applyBorder="1"/>
    <xf numFmtId="0" fontId="0" fillId="0" borderId="56" xfId="0" applyBorder="1"/>
    <xf numFmtId="0" fontId="0" fillId="0" borderId="61" xfId="0" applyBorder="1"/>
    <xf numFmtId="41" fontId="0" fillId="0" borderId="57" xfId="0" applyNumberFormat="1" applyFill="1" applyBorder="1"/>
    <xf numFmtId="41" fontId="0" fillId="0" borderId="59" xfId="0" applyNumberFormat="1" applyFill="1" applyBorder="1"/>
    <xf numFmtId="165" fontId="0" fillId="0" borderId="59" xfId="1" applyNumberFormat="1" applyFont="1" applyFill="1" applyBorder="1"/>
    <xf numFmtId="41" fontId="0" fillId="0" borderId="48" xfId="0" applyNumberFormat="1" applyFill="1" applyBorder="1"/>
    <xf numFmtId="0" fontId="14" fillId="0" borderId="13" xfId="0" applyFont="1" applyFill="1" applyBorder="1"/>
    <xf numFmtId="41" fontId="14" fillId="0" borderId="5" xfId="3" applyNumberFormat="1" applyFont="1" applyFill="1" applyBorder="1"/>
    <xf numFmtId="0" fontId="30" fillId="0" borderId="5" xfId="0" applyFont="1" applyFill="1" applyBorder="1" applyAlignment="1">
      <alignment horizontal="left"/>
    </xf>
    <xf numFmtId="0" fontId="15" fillId="0" borderId="8" xfId="0" applyFont="1" applyFill="1" applyBorder="1"/>
    <xf numFmtId="0" fontId="14" fillId="0" borderId="62" xfId="0" applyFont="1" applyFill="1" applyBorder="1"/>
    <xf numFmtId="0" fontId="14" fillId="0" borderId="26" xfId="0" applyFont="1" applyFill="1" applyBorder="1" applyAlignment="1">
      <alignment horizontal="center"/>
    </xf>
    <xf numFmtId="0" fontId="14" fillId="0" borderId="63" xfId="0" applyFont="1" applyFill="1" applyBorder="1" applyAlignment="1">
      <alignment horizontal="center"/>
    </xf>
    <xf numFmtId="0" fontId="15" fillId="0" borderId="64" xfId="0" applyFont="1" applyFill="1" applyBorder="1"/>
    <xf numFmtId="165" fontId="15" fillId="0" borderId="27" xfId="7" applyNumberFormat="1" applyFont="1" applyFill="1" applyBorder="1"/>
    <xf numFmtId="165" fontId="15" fillId="0" borderId="65" xfId="7" applyNumberFormat="1" applyFont="1" applyFill="1" applyBorder="1"/>
    <xf numFmtId="0" fontId="15" fillId="0" borderId="14" xfId="0" applyFont="1" applyFill="1" applyBorder="1"/>
    <xf numFmtId="165" fontId="15" fillId="0" borderId="0" xfId="7" applyNumberFormat="1" applyFont="1" applyFill="1" applyBorder="1"/>
    <xf numFmtId="165" fontId="15" fillId="0" borderId="0" xfId="7" applyNumberFormat="1" applyFont="1" applyFill="1" applyBorder="1" applyAlignment="1">
      <alignment horizontal="center"/>
    </xf>
    <xf numFmtId="165" fontId="15" fillId="0" borderId="6" xfId="7" applyNumberFormat="1" applyFont="1" applyFill="1" applyBorder="1"/>
    <xf numFmtId="0" fontId="14" fillId="0" borderId="2" xfId="0" applyFont="1" applyFill="1" applyBorder="1"/>
    <xf numFmtId="165" fontId="15" fillId="0" borderId="3" xfId="7" applyNumberFormat="1" applyFont="1" applyFill="1" applyBorder="1"/>
    <xf numFmtId="165" fontId="15" fillId="0" borderId="4" xfId="7" applyNumberFormat="1" applyFont="1" applyFill="1" applyBorder="1"/>
    <xf numFmtId="0" fontId="14" fillId="0" borderId="35" xfId="0" applyFont="1" applyFill="1" applyBorder="1"/>
    <xf numFmtId="41" fontId="14" fillId="0" borderId="29" xfId="3" applyNumberFormat="1" applyFont="1" applyFill="1" applyBorder="1"/>
    <xf numFmtId="0" fontId="14" fillId="0" borderId="29" xfId="0" applyFont="1" applyFill="1" applyBorder="1" applyAlignment="1">
      <alignment horizontal="center"/>
    </xf>
    <xf numFmtId="0" fontId="14" fillId="0" borderId="40" xfId="0" applyFont="1" applyFill="1" applyBorder="1" applyAlignment="1">
      <alignment horizontal="center"/>
    </xf>
    <xf numFmtId="0" fontId="53" fillId="0" borderId="0" xfId="0" applyFont="1" applyBorder="1"/>
    <xf numFmtId="0" fontId="2" fillId="0" borderId="0" xfId="0" applyFont="1" applyFill="1"/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wrapText="1"/>
    </xf>
    <xf numFmtId="0" fontId="2" fillId="0" borderId="55" xfId="0" applyFont="1" applyFill="1" applyBorder="1" applyAlignment="1"/>
    <xf numFmtId="0" fontId="0" fillId="0" borderId="56" xfId="0" applyFont="1" applyFill="1" applyBorder="1"/>
    <xf numFmtId="0" fontId="0" fillId="0" borderId="56" xfId="0" applyFill="1" applyBorder="1"/>
    <xf numFmtId="0" fontId="2" fillId="0" borderId="58" xfId="0" applyFont="1" applyFill="1" applyBorder="1" applyAlignment="1"/>
    <xf numFmtId="0" fontId="0" fillId="0" borderId="3" xfId="0" applyFont="1" applyFill="1" applyBorder="1"/>
    <xf numFmtId="0" fontId="0" fillId="0" borderId="3" xfId="0" applyFill="1" applyBorder="1"/>
    <xf numFmtId="0" fontId="2" fillId="0" borderId="47" xfId="0" applyFont="1" applyFill="1" applyBorder="1" applyAlignment="1"/>
    <xf numFmtId="0" fontId="0" fillId="0" borderId="26" xfId="0" applyFont="1" applyFill="1" applyBorder="1"/>
    <xf numFmtId="0" fontId="0" fillId="0" borderId="26" xfId="0" applyFill="1" applyBorder="1"/>
    <xf numFmtId="0" fontId="0" fillId="0" borderId="26" xfId="0" applyFill="1" applyBorder="1" applyAlignment="1">
      <alignment horizontal="right"/>
    </xf>
    <xf numFmtId="0" fontId="0" fillId="0" borderId="3" xfId="0" applyBorder="1" applyAlignment="1">
      <alignment horizontal="center"/>
    </xf>
    <xf numFmtId="3" fontId="33" fillId="0" borderId="66" xfId="2" applyNumberFormat="1" applyFont="1" applyFill="1" applyBorder="1" applyAlignment="1">
      <alignment horizontal="center" wrapText="1"/>
    </xf>
    <xf numFmtId="3" fontId="33" fillId="0" borderId="67" xfId="2" applyNumberFormat="1" applyFont="1" applyFill="1" applyBorder="1" applyAlignment="1">
      <alignment horizontal="center" wrapText="1"/>
    </xf>
    <xf numFmtId="3" fontId="33" fillId="0" borderId="68" xfId="2" applyNumberFormat="1" applyFont="1" applyFill="1" applyBorder="1" applyAlignment="1">
      <alignment horizontal="center" wrapText="1"/>
    </xf>
    <xf numFmtId="38" fontId="33" fillId="0" borderId="69" xfId="2" applyNumberFormat="1" applyFont="1" applyBorder="1" applyAlignment="1">
      <alignment horizontal="center" wrapText="1"/>
    </xf>
    <xf numFmtId="3" fontId="33" fillId="0" borderId="12" xfId="2" applyNumberFormat="1" applyFont="1" applyFill="1" applyBorder="1" applyAlignment="1">
      <alignment horizontal="center" wrapText="1"/>
    </xf>
    <xf numFmtId="3" fontId="33" fillId="0" borderId="69" xfId="2" applyNumberFormat="1" applyFont="1" applyFill="1" applyBorder="1" applyAlignment="1">
      <alignment horizontal="center" wrapText="1"/>
    </xf>
    <xf numFmtId="3" fontId="33" fillId="0" borderId="67" xfId="2" applyNumberFormat="1" applyFont="1" applyBorder="1" applyAlignment="1">
      <alignment horizontal="center" wrapText="1"/>
    </xf>
    <xf numFmtId="3" fontId="33" fillId="11" borderId="67" xfId="2" applyNumberFormat="1" applyFont="1" applyFill="1" applyBorder="1" applyAlignment="1">
      <alignment horizontal="center" wrapText="1"/>
    </xf>
    <xf numFmtId="41" fontId="33" fillId="0" borderId="67" xfId="2" applyNumberFormat="1" applyFont="1" applyBorder="1" applyAlignment="1">
      <alignment horizontal="center" wrapText="1"/>
    </xf>
    <xf numFmtId="165" fontId="11" fillId="0" borderId="50" xfId="1" applyNumberFormat="1" applyFont="1" applyFill="1" applyBorder="1"/>
    <xf numFmtId="165" fontId="11" fillId="0" borderId="70" xfId="1" applyNumberFormat="1" applyFont="1" applyFill="1" applyBorder="1"/>
    <xf numFmtId="165" fontId="33" fillId="0" borderId="49" xfId="1" applyNumberFormat="1" applyFont="1" applyBorder="1"/>
    <xf numFmtId="165" fontId="11" fillId="0" borderId="19" xfId="1" applyNumberFormat="1" applyFont="1" applyFill="1" applyBorder="1"/>
    <xf numFmtId="41" fontId="11" fillId="0" borderId="49" xfId="2" applyNumberFormat="1" applyFont="1" applyFill="1" applyBorder="1"/>
    <xf numFmtId="41" fontId="11" fillId="0" borderId="50" xfId="3" applyNumberFormat="1" applyFont="1" applyFill="1" applyBorder="1"/>
    <xf numFmtId="41" fontId="11" fillId="0" borderId="50" xfId="1" applyNumberFormat="1" applyFont="1" applyFill="1" applyBorder="1"/>
    <xf numFmtId="41" fontId="11" fillId="0" borderId="50" xfId="1" applyNumberFormat="1" applyFont="1" applyBorder="1"/>
    <xf numFmtId="41" fontId="11" fillId="0" borderId="50" xfId="3" applyNumberFormat="1" applyFont="1" applyBorder="1"/>
    <xf numFmtId="41" fontId="11" fillId="10" borderId="50" xfId="2" applyNumberFormat="1" applyFont="1" applyFill="1" applyBorder="1"/>
    <xf numFmtId="41" fontId="11" fillId="0" borderId="51" xfId="3" applyNumberFormat="1" applyFont="1" applyBorder="1"/>
    <xf numFmtId="41" fontId="11" fillId="11" borderId="50" xfId="2" applyNumberFormat="1" applyFont="1" applyFill="1" applyBorder="1"/>
    <xf numFmtId="41" fontId="11" fillId="0" borderId="50" xfId="2" applyNumberFormat="1" applyFont="1" applyFill="1" applyBorder="1"/>
    <xf numFmtId="41" fontId="33" fillId="11" borderId="67" xfId="2" applyNumberFormat="1" applyFont="1" applyFill="1" applyBorder="1" applyAlignment="1">
      <alignment horizontal="center" wrapText="1"/>
    </xf>
    <xf numFmtId="41" fontId="11" fillId="12" borderId="50" xfId="3" applyNumberFormat="1" applyFont="1" applyFill="1" applyBorder="1"/>
    <xf numFmtId="41" fontId="0" fillId="0" borderId="51" xfId="0" applyNumberFormat="1" applyBorder="1"/>
    <xf numFmtId="41" fontId="0" fillId="0" borderId="23" xfId="0" applyNumberFormat="1" applyBorder="1"/>
    <xf numFmtId="41" fontId="11" fillId="11" borderId="50" xfId="1" applyNumberFormat="1" applyFont="1" applyFill="1" applyBorder="1"/>
    <xf numFmtId="41" fontId="33" fillId="0" borderId="68" xfId="2" applyNumberFormat="1" applyFont="1" applyFill="1" applyBorder="1" applyAlignment="1">
      <alignment horizontal="center" wrapText="1"/>
    </xf>
    <xf numFmtId="3" fontId="33" fillId="10" borderId="67" xfId="2" applyNumberFormat="1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41" fontId="15" fillId="0" borderId="17" xfId="1" applyNumberFormat="1" applyFont="1" applyBorder="1" applyProtection="1">
      <protection locked="0"/>
    </xf>
    <xf numFmtId="0" fontId="14" fillId="0" borderId="0" xfId="0" applyFont="1" applyAlignment="1" applyProtection="1">
      <alignment horizontal="centerContinuous"/>
      <protection locked="0"/>
    </xf>
    <xf numFmtId="167" fontId="14" fillId="0" borderId="1" xfId="0" applyNumberFormat="1" applyFont="1" applyBorder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0" fillId="0" borderId="50" xfId="0" applyFill="1" applyBorder="1" applyAlignment="1">
      <alignment horizontal="center"/>
    </xf>
    <xf numFmtId="0" fontId="3" fillId="0" borderId="0" xfId="11" applyFont="1" applyAlignment="1">
      <alignment horizontal="centerContinuous"/>
    </xf>
    <xf numFmtId="0" fontId="5" fillId="0" borderId="0" xfId="11" applyFont="1"/>
    <xf numFmtId="0" fontId="2" fillId="0" borderId="0" xfId="11" applyFont="1" applyAlignment="1">
      <alignment horizontal="centerContinuous"/>
    </xf>
    <xf numFmtId="0" fontId="1" fillId="0" borderId="0" xfId="11"/>
    <xf numFmtId="0" fontId="8" fillId="0" borderId="0" xfId="11" applyFont="1" applyAlignment="1">
      <alignment horizontal="centerContinuous"/>
    </xf>
    <xf numFmtId="0" fontId="9" fillId="0" borderId="0" xfId="11" applyFont="1"/>
    <xf numFmtId="0" fontId="6" fillId="0" borderId="0" xfId="11" applyFont="1" applyAlignment="1">
      <alignment horizontal="centerContinuous"/>
    </xf>
    <xf numFmtId="0" fontId="7" fillId="0" borderId="0" xfId="11" applyFont="1"/>
    <xf numFmtId="0" fontId="2" fillId="3" borderId="2" xfId="11" applyFont="1" applyFill="1" applyBorder="1" applyAlignment="1">
      <alignment horizontal="left"/>
    </xf>
    <xf numFmtId="0" fontId="3" fillId="3" borderId="3" xfId="11" applyFont="1" applyFill="1" applyBorder="1" applyAlignment="1">
      <alignment horizontal="center"/>
    </xf>
    <xf numFmtId="0" fontId="2" fillId="0" borderId="1" xfId="11" applyFont="1" applyBorder="1" applyAlignment="1">
      <alignment horizontal="center" wrapText="1"/>
    </xf>
    <xf numFmtId="0" fontId="2" fillId="0" borderId="0" xfId="11" applyFont="1" applyAlignment="1">
      <alignment wrapText="1"/>
    </xf>
    <xf numFmtId="0" fontId="1" fillId="0" borderId="21" xfId="11" applyBorder="1"/>
    <xf numFmtId="0" fontId="1" fillId="0" borderId="21" xfId="11" applyBorder="1" applyAlignment="1">
      <alignment horizontal="center"/>
    </xf>
    <xf numFmtId="0" fontId="1" fillId="0" borderId="11" xfId="11" applyBorder="1" applyAlignment="1">
      <alignment horizontal="center"/>
    </xf>
    <xf numFmtId="169" fontId="1" fillId="0" borderId="11" xfId="11" applyNumberFormat="1" applyBorder="1" applyAlignment="1">
      <alignment horizontal="center"/>
    </xf>
    <xf numFmtId="0" fontId="1" fillId="0" borderId="14" xfId="11" applyBorder="1" applyAlignment="1">
      <alignment horizontal="center"/>
    </xf>
    <xf numFmtId="165" fontId="0" fillId="0" borderId="11" xfId="1" applyNumberFormat="1" applyFont="1" applyBorder="1"/>
    <xf numFmtId="0" fontId="2" fillId="3" borderId="2" xfId="11" applyFont="1" applyFill="1" applyBorder="1" applyAlignment="1">
      <alignment horizontal="center"/>
    </xf>
    <xf numFmtId="0" fontId="2" fillId="3" borderId="1" xfId="11" applyFont="1" applyFill="1" applyBorder="1" applyAlignment="1">
      <alignment horizontal="left"/>
    </xf>
    <xf numFmtId="0" fontId="1" fillId="0" borderId="6" xfId="11" applyBorder="1" applyAlignment="1">
      <alignment horizontal="center"/>
    </xf>
    <xf numFmtId="0" fontId="2" fillId="0" borderId="12" xfId="11" applyFont="1" applyBorder="1"/>
    <xf numFmtId="0" fontId="2" fillId="0" borderId="12" xfId="11" applyFont="1" applyBorder="1" applyAlignment="1">
      <alignment horizontal="center"/>
    </xf>
    <xf numFmtId="166" fontId="2" fillId="0" borderId="12" xfId="3" applyNumberFormat="1" applyFont="1" applyBorder="1"/>
    <xf numFmtId="0" fontId="2" fillId="0" borderId="0" xfId="11" applyFont="1"/>
    <xf numFmtId="0" fontId="2" fillId="0" borderId="1" xfId="11" applyFont="1" applyBorder="1" applyAlignment="1">
      <alignment horizontal="left"/>
    </xf>
    <xf numFmtId="0" fontId="2" fillId="0" borderId="2" xfId="11" applyFont="1" applyBorder="1" applyAlignment="1">
      <alignment horizontal="left"/>
    </xf>
    <xf numFmtId="0" fontId="56" fillId="1" borderId="1" xfId="11" applyFont="1" applyFill="1" applyBorder="1" applyAlignment="1">
      <alignment horizontal="center"/>
    </xf>
    <xf numFmtId="0" fontId="3" fillId="3" borderId="4" xfId="11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4" fillId="0" borderId="1" xfId="0" quotePrefix="1" applyFont="1" applyBorder="1" applyAlignment="1" applyProtection="1">
      <alignment horizontal="center"/>
      <protection locked="0"/>
    </xf>
    <xf numFmtId="0" fontId="2" fillId="0" borderId="1" xfId="0" quotePrefix="1" applyFont="1" applyBorder="1" applyAlignment="1">
      <alignment horizontal="center"/>
    </xf>
    <xf numFmtId="0" fontId="2" fillId="0" borderId="4" xfId="11" applyFont="1" applyBorder="1" applyAlignment="1">
      <alignment horizontal="left"/>
    </xf>
    <xf numFmtId="165" fontId="15" fillId="0" borderId="25" xfId="1" applyNumberFormat="1" applyFont="1" applyBorder="1"/>
    <xf numFmtId="0" fontId="14" fillId="0" borderId="3" xfId="0" applyFont="1" applyBorder="1" applyAlignment="1">
      <alignment horizontal="left"/>
    </xf>
    <xf numFmtId="0" fontId="0" fillId="0" borderId="3" xfId="0" applyBorder="1" applyAlignment="1"/>
    <xf numFmtId="165" fontId="15" fillId="0" borderId="25" xfId="1" applyNumberFormat="1" applyFont="1" applyBorder="1" applyAlignment="1">
      <alignment horizontal="centerContinuous"/>
    </xf>
    <xf numFmtId="166" fontId="14" fillId="0" borderId="1" xfId="3" applyNumberFormat="1" applyFont="1" applyBorder="1"/>
    <xf numFmtId="164" fontId="14" fillId="0" borderId="17" xfId="6" applyNumberFormat="1" applyFont="1" applyBorder="1" applyAlignment="1">
      <alignment horizontal="right"/>
    </xf>
    <xf numFmtId="164" fontId="14" fillId="0" borderId="17" xfId="6" applyNumberFormat="1" applyFont="1" applyBorder="1" applyAlignment="1"/>
    <xf numFmtId="0" fontId="14" fillId="0" borderId="9" xfId="0" applyFont="1" applyBorder="1"/>
    <xf numFmtId="0" fontId="14" fillId="0" borderId="10" xfId="0" applyFont="1" applyBorder="1"/>
    <xf numFmtId="0" fontId="15" fillId="0" borderId="10" xfId="0" applyFont="1" applyBorder="1" applyAlignment="1"/>
    <xf numFmtId="0" fontId="15" fillId="0" borderId="17" xfId="0" applyFont="1" applyBorder="1" applyAlignment="1">
      <alignment horizontal="left"/>
    </xf>
    <xf numFmtId="0" fontId="15" fillId="0" borderId="17" xfId="0" applyFont="1" applyFill="1" applyBorder="1" applyAlignment="1"/>
    <xf numFmtId="0" fontId="15" fillId="0" borderId="10" xfId="0" applyFont="1" applyFill="1" applyBorder="1" applyAlignment="1"/>
    <xf numFmtId="0" fontId="15" fillId="0" borderId="10" xfId="0" applyFont="1" applyBorder="1" applyAlignment="1">
      <alignment horizontal="left"/>
    </xf>
    <xf numFmtId="0" fontId="27" fillId="0" borderId="10" xfId="0" applyFont="1" applyBorder="1"/>
    <xf numFmtId="0" fontId="15" fillId="0" borderId="0" xfId="0" applyFont="1" applyFill="1" applyBorder="1"/>
    <xf numFmtId="0" fontId="49" fillId="0" borderId="5" xfId="0" applyFont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0" fillId="0" borderId="29" xfId="0" applyBorder="1" applyAlignment="1">
      <alignment horizontal="right"/>
    </xf>
    <xf numFmtId="0" fontId="14" fillId="0" borderId="0" xfId="0" applyFont="1" applyFill="1" applyBorder="1" applyAlignment="1">
      <alignment horizontal="center"/>
    </xf>
    <xf numFmtId="41" fontId="15" fillId="0" borderId="0" xfId="0" applyNumberFormat="1" applyFont="1" applyFill="1" applyBorder="1" applyAlignment="1">
      <alignment horizontal="right"/>
    </xf>
    <xf numFmtId="167" fontId="2" fillId="0" borderId="4" xfId="11" applyNumberFormat="1" applyFont="1" applyBorder="1" applyAlignment="1">
      <alignment horizontal="center"/>
    </xf>
    <xf numFmtId="0" fontId="2" fillId="0" borderId="2" xfId="11" quotePrefix="1" applyFont="1" applyBorder="1" applyAlignment="1"/>
    <xf numFmtId="166" fontId="0" fillId="0" borderId="11" xfId="3" applyNumberFormat="1" applyFont="1" applyBorder="1"/>
    <xf numFmtId="0" fontId="39" fillId="0" borderId="2" xfId="5" applyFont="1" applyBorder="1" applyAlignment="1">
      <alignment wrapText="1"/>
    </xf>
    <xf numFmtId="0" fontId="39" fillId="0" borderId="3" xfId="5" applyFont="1" applyBorder="1" applyAlignment="1">
      <alignment wrapText="1"/>
    </xf>
    <xf numFmtId="0" fontId="39" fillId="0" borderId="4" xfId="5" applyFont="1" applyBorder="1" applyAlignment="1"/>
    <xf numFmtId="0" fontId="39" fillId="0" borderId="2" xfId="5" applyFont="1" applyBorder="1" applyAlignment="1"/>
    <xf numFmtId="0" fontId="39" fillId="0" borderId="3" xfId="5" applyFont="1" applyBorder="1" applyAlignment="1"/>
    <xf numFmtId="0" fontId="14" fillId="0" borderId="2" xfId="5" applyFont="1" applyBorder="1" applyAlignment="1">
      <alignment horizontal="left"/>
    </xf>
    <xf numFmtId="0" fontId="32" fillId="0" borderId="4" xfId="5" applyBorder="1" applyAlignment="1"/>
    <xf numFmtId="0" fontId="12" fillId="0" borderId="0" xfId="0" applyFont="1" applyAlignment="1">
      <alignment horizontal="center"/>
    </xf>
    <xf numFmtId="0" fontId="14" fillId="0" borderId="1" xfId="0" applyFont="1" applyBorder="1" applyAlignment="1">
      <alignment horizontal="left"/>
    </xf>
    <xf numFmtId="0" fontId="7" fillId="0" borderId="1" xfId="0" applyFont="1" applyBorder="1" applyAlignment="1"/>
    <xf numFmtId="0" fontId="14" fillId="0" borderId="2" xfId="0" applyNumberFormat="1" applyFont="1" applyBorder="1" applyAlignment="1" applyProtection="1">
      <alignment horizontal="left"/>
      <protection locked="0"/>
    </xf>
    <xf numFmtId="0" fontId="14" fillId="0" borderId="4" xfId="0" applyNumberFormat="1" applyFont="1" applyBorder="1" applyAlignment="1" applyProtection="1">
      <alignment horizontal="left"/>
      <protection locked="0"/>
    </xf>
    <xf numFmtId="0" fontId="14" fillId="0" borderId="2" xfId="0" applyNumberFormat="1" applyFont="1" applyBorder="1" applyAlignment="1">
      <alignment horizontal="left"/>
    </xf>
    <xf numFmtId="0" fontId="14" fillId="0" borderId="4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4" fillId="0" borderId="15" xfId="0" applyNumberFormat="1" applyFont="1" applyBorder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14" fillId="0" borderId="1" xfId="0" applyFont="1" applyBorder="1" applyAlignment="1"/>
    <xf numFmtId="0" fontId="0" fillId="0" borderId="1" xfId="0" applyBorder="1" applyAlignment="1"/>
    <xf numFmtId="0" fontId="42" fillId="0" borderId="0" xfId="0" applyFont="1" applyAlignment="1">
      <alignment horizontal="justify" vertical="top"/>
    </xf>
    <xf numFmtId="0" fontId="42" fillId="0" borderId="0" xfId="0" applyFont="1" applyAlignment="1">
      <alignment vertical="top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5" fillId="0" borderId="2" xfId="0" applyFont="1" applyBorder="1" applyAlignment="1"/>
    <xf numFmtId="0" fontId="25" fillId="0" borderId="3" xfId="0" applyFont="1" applyBorder="1" applyAlignment="1"/>
    <xf numFmtId="0" fontId="25" fillId="0" borderId="4" xfId="0" applyFont="1" applyBorder="1" applyAlignment="1"/>
    <xf numFmtId="0" fontId="7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41" fontId="4" fillId="0" borderId="41" xfId="0" applyNumberFormat="1" applyFont="1" applyFill="1" applyBorder="1" applyAlignment="1">
      <alignment horizontal="center"/>
    </xf>
    <xf numFmtId="41" fontId="4" fillId="0" borderId="4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4" xfId="0" applyFont="1" applyBorder="1" applyAlignment="1">
      <alignment horizontal="left"/>
    </xf>
    <xf numFmtId="167" fontId="4" fillId="0" borderId="2" xfId="0" applyNumberFormat="1" applyFont="1" applyBorder="1" applyAlignment="1">
      <alignment horizontal="left"/>
    </xf>
    <xf numFmtId="167" fontId="4" fillId="0" borderId="4" xfId="0" applyNumberFormat="1" applyFont="1" applyBorder="1" applyAlignment="1">
      <alignment horizontal="left"/>
    </xf>
    <xf numFmtId="41" fontId="2" fillId="9" borderId="41" xfId="0" applyNumberFormat="1" applyFont="1" applyFill="1" applyBorder="1" applyAlignment="1">
      <alignment horizontal="center"/>
    </xf>
    <xf numFmtId="41" fontId="2" fillId="9" borderId="42" xfId="0" applyNumberFormat="1" applyFont="1" applyFill="1" applyBorder="1" applyAlignment="1">
      <alignment horizontal="center"/>
    </xf>
    <xf numFmtId="167" fontId="2" fillId="0" borderId="2" xfId="0" applyNumberFormat="1" applyFont="1" applyBorder="1" applyAlignment="1">
      <alignment horizontal="left"/>
    </xf>
    <xf numFmtId="167" fontId="2" fillId="0" borderId="4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1" fontId="4" fillId="5" borderId="41" xfId="0" applyNumberFormat="1" applyFont="1" applyFill="1" applyBorder="1" applyAlignment="1">
      <alignment horizontal="center"/>
    </xf>
    <xf numFmtId="41" fontId="4" fillId="5" borderId="42" xfId="0" applyNumberFormat="1" applyFont="1" applyFill="1" applyBorder="1" applyAlignment="1">
      <alignment horizontal="center"/>
    </xf>
    <xf numFmtId="0" fontId="4" fillId="0" borderId="14" xfId="4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2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41" fontId="6" fillId="0" borderId="0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7" fontId="6" fillId="0" borderId="0" xfId="0" applyNumberFormat="1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2">
    <cellStyle name="Comma" xfId="1" builtinId="3"/>
    <cellStyle name="Comma 2" xfId="7"/>
    <cellStyle name="Comma 3" xfId="9"/>
    <cellStyle name="Comma_DB-1-2" xfId="2"/>
    <cellStyle name="Currency" xfId="3" builtinId="4"/>
    <cellStyle name="Currency 2" xfId="10"/>
    <cellStyle name="Normal" xfId="0" builtinId="0"/>
    <cellStyle name="Normal 2" xfId="8"/>
    <cellStyle name="Normal 3" xfId="11"/>
    <cellStyle name="Normal_FY06 SRA3 Forms - New Schedule G" xfId="4"/>
    <cellStyle name="Normal_SRA3 - Stimulas Budget Forms - For Consideration" xfId="5"/>
    <cellStyle name="Percent" xfId="6" builtinId="5"/>
  </cellStyles>
  <dxfs count="0"/>
  <tableStyles count="0" defaultTableStyle="TableStyleMedium2" defaultPivotStyle="PivotStyleLight16"/>
  <colors>
    <mruColors>
      <color rgb="FFFFCC99"/>
      <color rgb="FFA7E8FF"/>
      <color rgb="FF45FA3C"/>
      <color rgb="FF00FA7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66675</xdr:rowOff>
    </xdr:from>
    <xdr:to>
      <xdr:col>7</xdr:col>
      <xdr:colOff>495300</xdr:colOff>
      <xdr:row>26</xdr:row>
      <xdr:rowOff>133350</xdr:rowOff>
    </xdr:to>
    <xdr:cxnSp macro="">
      <xdr:nvCxnSpPr>
        <xdr:cNvPr id="3" name="Straight Connector 2"/>
        <xdr:cNvCxnSpPr/>
      </xdr:nvCxnSpPr>
      <xdr:spPr bwMode="auto">
        <a:xfrm>
          <a:off x="190500" y="66675"/>
          <a:ext cx="8020050" cy="52482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19050</xdr:colOff>
      <xdr:row>0</xdr:row>
      <xdr:rowOff>38100</xdr:rowOff>
    </xdr:from>
    <xdr:to>
      <xdr:col>7</xdr:col>
      <xdr:colOff>476250</xdr:colOff>
      <xdr:row>26</xdr:row>
      <xdr:rowOff>161925</xdr:rowOff>
    </xdr:to>
    <xdr:cxnSp macro="">
      <xdr:nvCxnSpPr>
        <xdr:cNvPr id="5" name="Straight Connector 4"/>
        <xdr:cNvCxnSpPr/>
      </xdr:nvCxnSpPr>
      <xdr:spPr bwMode="auto">
        <a:xfrm flipH="1">
          <a:off x="19050" y="38100"/>
          <a:ext cx="8172450" cy="53054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2867025</xdr:colOff>
      <xdr:row>4</xdr:row>
      <xdr:rowOff>66675</xdr:rowOff>
    </xdr:from>
    <xdr:to>
      <xdr:col>4</xdr:col>
      <xdr:colOff>219075</xdr:colOff>
      <xdr:row>8</xdr:row>
      <xdr:rowOff>19050</xdr:rowOff>
    </xdr:to>
    <xdr:sp macro="" textlink="">
      <xdr:nvSpPr>
        <xdr:cNvPr id="6" name="TextBox 5"/>
        <xdr:cNvSpPr txBox="1"/>
      </xdr:nvSpPr>
      <xdr:spPr>
        <a:xfrm>
          <a:off x="3019425" y="904875"/>
          <a:ext cx="2800350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Moved this worksheet to bottom of Schedule 1 - May 7, 2012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152400</xdr:rowOff>
    </xdr:from>
    <xdr:to>
      <xdr:col>2</xdr:col>
      <xdr:colOff>466725</xdr:colOff>
      <xdr:row>42</xdr:row>
      <xdr:rowOff>276225</xdr:rowOff>
    </xdr:to>
    <xdr:sp macro="" textlink="">
      <xdr:nvSpPr>
        <xdr:cNvPr id="10244" name="Line 2"/>
        <xdr:cNvSpPr>
          <a:spLocks noChangeShapeType="1"/>
        </xdr:cNvSpPr>
      </xdr:nvSpPr>
      <xdr:spPr bwMode="auto">
        <a:xfrm>
          <a:off x="1190625" y="1762125"/>
          <a:ext cx="5772150" cy="7477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752475</xdr:colOff>
      <xdr:row>9</xdr:row>
      <xdr:rowOff>114300</xdr:rowOff>
    </xdr:from>
    <xdr:to>
      <xdr:col>2</xdr:col>
      <xdr:colOff>657225</xdr:colOff>
      <xdr:row>43</xdr:row>
      <xdr:rowOff>123825</xdr:rowOff>
    </xdr:to>
    <xdr:sp macro="" textlink="">
      <xdr:nvSpPr>
        <xdr:cNvPr id="10245" name="Line 3"/>
        <xdr:cNvSpPr>
          <a:spLocks noChangeShapeType="1"/>
        </xdr:cNvSpPr>
      </xdr:nvSpPr>
      <xdr:spPr bwMode="auto">
        <a:xfrm flipV="1">
          <a:off x="752475" y="1724025"/>
          <a:ext cx="6400800" cy="765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6535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1152525</xdr:colOff>
      <xdr:row>12</xdr:row>
      <xdr:rowOff>85725</xdr:rowOff>
    </xdr:from>
    <xdr:to>
      <xdr:col>9</xdr:col>
      <xdr:colOff>914400</xdr:colOff>
      <xdr:row>22</xdr:row>
      <xdr:rowOff>9525</xdr:rowOff>
    </xdr:to>
    <xdr:sp macro="" textlink="">
      <xdr:nvSpPr>
        <xdr:cNvPr id="16536" name="Line 148"/>
        <xdr:cNvSpPr>
          <a:spLocks noChangeShapeType="1"/>
        </xdr:cNvSpPr>
      </xdr:nvSpPr>
      <xdr:spPr bwMode="auto">
        <a:xfrm>
          <a:off x="2962275" y="2752725"/>
          <a:ext cx="6000750" cy="2247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257175</xdr:colOff>
      <xdr:row>12</xdr:row>
      <xdr:rowOff>104775</xdr:rowOff>
    </xdr:from>
    <xdr:to>
      <xdr:col>10</xdr:col>
      <xdr:colOff>352425</xdr:colOff>
      <xdr:row>22</xdr:row>
      <xdr:rowOff>85725</xdr:rowOff>
    </xdr:to>
    <xdr:sp macro="" textlink="">
      <xdr:nvSpPr>
        <xdr:cNvPr id="16537" name="Line 149"/>
        <xdr:cNvSpPr>
          <a:spLocks noChangeShapeType="1"/>
        </xdr:cNvSpPr>
      </xdr:nvSpPr>
      <xdr:spPr bwMode="auto">
        <a:xfrm flipV="1">
          <a:off x="3257550" y="2771775"/>
          <a:ext cx="6096000" cy="2305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85725</xdr:colOff>
      <xdr:row>12</xdr:row>
      <xdr:rowOff>0</xdr:rowOff>
    </xdr:from>
    <xdr:to>
      <xdr:col>8</xdr:col>
      <xdr:colOff>685800</xdr:colOff>
      <xdr:row>14</xdr:row>
      <xdr:rowOff>76200</xdr:rowOff>
    </xdr:to>
    <xdr:sp macro="" textlink="">
      <xdr:nvSpPr>
        <xdr:cNvPr id="16534" name="Text Box 150"/>
        <xdr:cNvSpPr txBox="1">
          <a:spLocks noChangeArrowheads="1"/>
        </xdr:cNvSpPr>
      </xdr:nvSpPr>
      <xdr:spPr bwMode="auto">
        <a:xfrm>
          <a:off x="4752975" y="2667000"/>
          <a:ext cx="3086100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Palatino"/>
            </a:rPr>
            <a:t>Not Used in FY2011 - Because Need for Fund 490</a:t>
          </a: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Palatino"/>
            </a:rPr>
            <a:t>Stimulus Funding</a:t>
          </a:r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8604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12700</xdr:colOff>
      <xdr:row>1</xdr:row>
      <xdr:rowOff>12700</xdr:rowOff>
    </xdr:from>
    <xdr:to>
      <xdr:col>13</xdr:col>
      <xdr:colOff>749300</xdr:colOff>
      <xdr:row>27</xdr:row>
      <xdr:rowOff>0</xdr:rowOff>
    </xdr:to>
    <xdr:cxnSp macro="">
      <xdr:nvCxnSpPr>
        <xdr:cNvPr id="3" name="Straight Connector 2"/>
        <xdr:cNvCxnSpPr/>
      </xdr:nvCxnSpPr>
      <xdr:spPr bwMode="auto">
        <a:xfrm>
          <a:off x="12700" y="101600"/>
          <a:ext cx="11849100" cy="64389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12700</xdr:colOff>
      <xdr:row>0</xdr:row>
      <xdr:rowOff>25400</xdr:rowOff>
    </xdr:from>
    <xdr:to>
      <xdr:col>14</xdr:col>
      <xdr:colOff>0</xdr:colOff>
      <xdr:row>29</xdr:row>
      <xdr:rowOff>50800</xdr:rowOff>
    </xdr:to>
    <xdr:cxnSp macro="">
      <xdr:nvCxnSpPr>
        <xdr:cNvPr id="5" name="Straight Connector 4"/>
        <xdr:cNvCxnSpPr/>
      </xdr:nvCxnSpPr>
      <xdr:spPr bwMode="auto">
        <a:xfrm flipH="1">
          <a:off x="12700" y="25400"/>
          <a:ext cx="11874500" cy="68961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546100</xdr:colOff>
      <xdr:row>2</xdr:row>
      <xdr:rowOff>139700</xdr:rowOff>
    </xdr:from>
    <xdr:to>
      <xdr:col>7</xdr:col>
      <xdr:colOff>774700</xdr:colOff>
      <xdr:row>6</xdr:row>
      <xdr:rowOff>127000</xdr:rowOff>
    </xdr:to>
    <xdr:sp macro="" textlink="">
      <xdr:nvSpPr>
        <xdr:cNvPr id="6" name="TextBox 5"/>
        <xdr:cNvSpPr txBox="1"/>
      </xdr:nvSpPr>
      <xdr:spPr>
        <a:xfrm>
          <a:off x="4495800" y="469900"/>
          <a:ext cx="2628900" cy="812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See New Schedule F with tab named</a:t>
          </a:r>
        </a:p>
        <a:p>
          <a:r>
            <a:rPr lang="en-US" sz="1100">
              <a:solidFill>
                <a:srgbClr val="FF0000"/>
              </a:solidFill>
            </a:rPr>
            <a:t>"Schedule F and 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19556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10</xdr:row>
      <xdr:rowOff>600075</xdr:rowOff>
    </xdr:from>
    <xdr:to>
      <xdr:col>11</xdr:col>
      <xdr:colOff>123825</xdr:colOff>
      <xdr:row>30</xdr:row>
      <xdr:rowOff>161925</xdr:rowOff>
    </xdr:to>
    <xdr:sp macro="" textlink="">
      <xdr:nvSpPr>
        <xdr:cNvPr id="19557" name="Line 97"/>
        <xdr:cNvSpPr>
          <a:spLocks noChangeShapeType="1"/>
        </xdr:cNvSpPr>
      </xdr:nvSpPr>
      <xdr:spPr bwMode="auto">
        <a:xfrm flipV="1">
          <a:off x="2105025" y="2324100"/>
          <a:ext cx="8058150" cy="481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238125</xdr:colOff>
      <xdr:row>11</xdr:row>
      <xdr:rowOff>190500</xdr:rowOff>
    </xdr:from>
    <xdr:to>
      <xdr:col>11</xdr:col>
      <xdr:colOff>276225</xdr:colOff>
      <xdr:row>30</xdr:row>
      <xdr:rowOff>219075</xdr:rowOff>
    </xdr:to>
    <xdr:sp macro="" textlink="">
      <xdr:nvSpPr>
        <xdr:cNvPr id="19558" name="Line 98"/>
        <xdr:cNvSpPr>
          <a:spLocks noChangeShapeType="1"/>
        </xdr:cNvSpPr>
      </xdr:nvSpPr>
      <xdr:spPr bwMode="auto">
        <a:xfrm>
          <a:off x="1447800" y="2562225"/>
          <a:ext cx="8867775" cy="4629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228600</xdr:colOff>
      <xdr:row>12</xdr:row>
      <xdr:rowOff>104775</xdr:rowOff>
    </xdr:from>
    <xdr:to>
      <xdr:col>9</xdr:col>
      <xdr:colOff>38100</xdr:colOff>
      <xdr:row>16</xdr:row>
      <xdr:rowOff>9525</xdr:rowOff>
    </xdr:to>
    <xdr:sp macro="" textlink="">
      <xdr:nvSpPr>
        <xdr:cNvPr id="19555" name="Text Box 99"/>
        <xdr:cNvSpPr txBox="1">
          <a:spLocks noChangeArrowheads="1"/>
        </xdr:cNvSpPr>
      </xdr:nvSpPr>
      <xdr:spPr bwMode="auto">
        <a:xfrm>
          <a:off x="4181475" y="2771775"/>
          <a:ext cx="3905250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en-US" sz="1600" b="0" i="0" u="none" strike="noStrike" baseline="0">
            <a:solidFill>
              <a:srgbClr val="FF0000"/>
            </a:solidFill>
            <a:latin typeface="Palatino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FF0000"/>
              </a:solidFill>
              <a:latin typeface="Palatino"/>
            </a:rPr>
            <a:t>Do Not Use in FY2011</a:t>
          </a:r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123825</xdr:rowOff>
    </xdr:from>
    <xdr:to>
      <xdr:col>0</xdr:col>
      <xdr:colOff>923925</xdr:colOff>
      <xdr:row>9</xdr:row>
      <xdr:rowOff>123825</xdr:rowOff>
    </xdr:to>
    <xdr:sp macro="" textlink="">
      <xdr:nvSpPr>
        <xdr:cNvPr id="21525" name="Line 1"/>
        <xdr:cNvSpPr>
          <a:spLocks noChangeShapeType="1"/>
        </xdr:cNvSpPr>
      </xdr:nvSpPr>
      <xdr:spPr bwMode="auto">
        <a:xfrm>
          <a:off x="657225" y="1666875"/>
          <a:ext cx="266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12</xdr:row>
      <xdr:rowOff>95250</xdr:rowOff>
    </xdr:from>
    <xdr:to>
      <xdr:col>1</xdr:col>
      <xdr:colOff>66675</xdr:colOff>
      <xdr:row>12</xdr:row>
      <xdr:rowOff>95250</xdr:rowOff>
    </xdr:to>
    <xdr:sp macro="" textlink="">
      <xdr:nvSpPr>
        <xdr:cNvPr id="13314" name="Line 1"/>
        <xdr:cNvSpPr>
          <a:spLocks noChangeShapeType="1"/>
        </xdr:cNvSpPr>
      </xdr:nvSpPr>
      <xdr:spPr bwMode="auto">
        <a:xfrm>
          <a:off x="723900" y="220980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19050</xdr:rowOff>
    </xdr:from>
    <xdr:to>
      <xdr:col>11</xdr:col>
      <xdr:colOff>1038225</xdr:colOff>
      <xdr:row>24</xdr:row>
      <xdr:rowOff>161925</xdr:rowOff>
    </xdr:to>
    <xdr:cxnSp macro="">
      <xdr:nvCxnSpPr>
        <xdr:cNvPr id="3" name="Straight Connector 2"/>
        <xdr:cNvCxnSpPr/>
      </xdr:nvCxnSpPr>
      <xdr:spPr bwMode="auto">
        <a:xfrm>
          <a:off x="19050" y="19050"/>
          <a:ext cx="10039350" cy="49625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0</xdr:colOff>
      <xdr:row>0</xdr:row>
      <xdr:rowOff>28575</xdr:rowOff>
    </xdr:from>
    <xdr:to>
      <xdr:col>12</xdr:col>
      <xdr:colOff>0</xdr:colOff>
      <xdr:row>25</xdr:row>
      <xdr:rowOff>9525</xdr:rowOff>
    </xdr:to>
    <xdr:cxnSp macro="">
      <xdr:nvCxnSpPr>
        <xdr:cNvPr id="5" name="Straight Connector 4"/>
        <xdr:cNvCxnSpPr/>
      </xdr:nvCxnSpPr>
      <xdr:spPr bwMode="auto">
        <a:xfrm flipH="1">
          <a:off x="0" y="28575"/>
          <a:ext cx="10067925" cy="49911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704850</xdr:colOff>
      <xdr:row>4</xdr:row>
      <xdr:rowOff>76200</xdr:rowOff>
    </xdr:from>
    <xdr:to>
      <xdr:col>8</xdr:col>
      <xdr:colOff>171450</xdr:colOff>
      <xdr:row>7</xdr:row>
      <xdr:rowOff>76200</xdr:rowOff>
    </xdr:to>
    <xdr:sp macro="" textlink="">
      <xdr:nvSpPr>
        <xdr:cNvPr id="6" name="TextBox 5"/>
        <xdr:cNvSpPr txBox="1"/>
      </xdr:nvSpPr>
      <xdr:spPr>
        <a:xfrm>
          <a:off x="3724275" y="781050"/>
          <a:ext cx="2895600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Do Not Use - See Revised Worksheet Named </a:t>
          </a:r>
        </a:p>
        <a:p>
          <a:r>
            <a:rPr lang="en-US" sz="1100">
              <a:solidFill>
                <a:srgbClr val="FF0000"/>
              </a:solidFill>
            </a:rPr>
            <a:t>"Schedule F and G"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ke/Budget%20Needs%20Survey%20FY2004/A%20-%20Original%20Budget%20Needs%20Survey%20-%20Mandatory%20Costs%20Repo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scal/Mike/Budget%20Needs%20Survey%20FY2004/A%20-%20Original%20Budget%20Needs%20Survey%20-%20Mandatory%20Costs%20Repor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9"/>
  <sheetViews>
    <sheetView workbookViewId="0">
      <selection activeCell="B11" sqref="B9:B11"/>
    </sheetView>
  </sheetViews>
  <sheetFormatPr defaultRowHeight="12.75"/>
  <cols>
    <col min="1" max="1" width="9.5" bestFit="1" customWidth="1"/>
    <col min="2" max="2" width="83.1640625" customWidth="1"/>
  </cols>
  <sheetData>
    <row r="2" spans="1:2">
      <c r="A2" s="83">
        <v>38467</v>
      </c>
      <c r="B2" t="s">
        <v>216</v>
      </c>
    </row>
    <row r="3" spans="1:2">
      <c r="A3" s="83">
        <v>38467</v>
      </c>
      <c r="B3" t="s">
        <v>217</v>
      </c>
    </row>
    <row r="4" spans="1:2" ht="38.25">
      <c r="A4" s="84"/>
      <c r="B4" s="84" t="s">
        <v>218</v>
      </c>
    </row>
    <row r="5" spans="1:2" ht="38.25">
      <c r="A5" s="84"/>
      <c r="B5" s="84" t="s">
        <v>219</v>
      </c>
    </row>
    <row r="6" spans="1:2">
      <c r="A6" s="84"/>
      <c r="B6" s="84"/>
    </row>
    <row r="7" spans="1:2">
      <c r="A7" s="84"/>
      <c r="B7" s="84"/>
    </row>
    <row r="8" spans="1:2">
      <c r="A8" s="84"/>
      <c r="B8" s="84"/>
    </row>
    <row r="9" spans="1:2">
      <c r="A9" s="84"/>
      <c r="B9" s="84"/>
    </row>
    <row r="10" spans="1:2">
      <c r="A10" s="84"/>
      <c r="B10" s="84"/>
    </row>
    <row r="11" spans="1:2">
      <c r="A11" s="84"/>
      <c r="B11" s="84"/>
    </row>
    <row r="12" spans="1:2">
      <c r="A12" s="84"/>
      <c r="B12" s="84"/>
    </row>
    <row r="13" spans="1:2">
      <c r="A13" s="84"/>
      <c r="B13" s="84"/>
    </row>
    <row r="14" spans="1:2">
      <c r="A14" s="84"/>
      <c r="B14" s="84"/>
    </row>
    <row r="15" spans="1:2">
      <c r="A15" s="84"/>
      <c r="B15" s="84"/>
    </row>
    <row r="16" spans="1:2">
      <c r="A16" s="84"/>
      <c r="B16" s="84"/>
    </row>
    <row r="17" spans="1:2">
      <c r="A17" s="84"/>
      <c r="B17" s="84"/>
    </row>
    <row r="18" spans="1:2">
      <c r="A18" s="84"/>
      <c r="B18" s="84"/>
    </row>
    <row r="19" spans="1:2">
      <c r="A19" s="84"/>
      <c r="B19" s="84"/>
    </row>
    <row r="20" spans="1:2">
      <c r="A20" s="84"/>
      <c r="B20" s="84"/>
    </row>
    <row r="21" spans="1:2">
      <c r="A21" s="84"/>
      <c r="B21" s="84"/>
    </row>
    <row r="22" spans="1:2">
      <c r="A22" s="84"/>
      <c r="B22" s="84"/>
    </row>
    <row r="23" spans="1:2">
      <c r="A23" s="84"/>
      <c r="B23" s="84"/>
    </row>
    <row r="24" spans="1:2">
      <c r="A24" s="84"/>
      <c r="B24" s="84"/>
    </row>
    <row r="25" spans="1:2">
      <c r="A25" s="84"/>
      <c r="B25" s="84"/>
    </row>
    <row r="26" spans="1:2">
      <c r="A26" s="84"/>
      <c r="B26" s="84"/>
    </row>
    <row r="27" spans="1:2">
      <c r="A27" s="84"/>
      <c r="B27" s="84"/>
    </row>
    <row r="28" spans="1:2">
      <c r="A28" s="84"/>
      <c r="B28" s="84"/>
    </row>
    <row r="29" spans="1:2">
      <c r="A29" s="84"/>
      <c r="B29" s="84"/>
    </row>
  </sheetData>
  <customSheetViews>
    <customSheetView guid="{B0D17E88-828B-4823-ACAC-0E30538F57BB}" state="hidden">
      <selection activeCell="B11" sqref="B9:B11"/>
      <pageMargins left="0.75" right="0.75" top="1" bottom="1" header="0.5" footer="0.5"/>
      <headerFooter alignWithMargins="0"/>
    </customSheetView>
  </customSheetViews>
  <phoneticPr fontId="21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E51"/>
  <sheetViews>
    <sheetView topLeftCell="A8" zoomScale="75" workbookViewId="0">
      <selection activeCell="B35" sqref="B35"/>
    </sheetView>
  </sheetViews>
  <sheetFormatPr defaultRowHeight="12.75"/>
  <cols>
    <col min="1" max="1" width="88.83203125" customWidth="1"/>
    <col min="2" max="2" width="29" customWidth="1"/>
    <col min="3" max="3" width="20.83203125" customWidth="1"/>
    <col min="4" max="4" width="5.33203125" customWidth="1"/>
    <col min="5" max="5" width="61.83203125" customWidth="1"/>
  </cols>
  <sheetData>
    <row r="1" spans="1:5" ht="18.75" customHeight="1">
      <c r="A1" s="17" t="s">
        <v>220</v>
      </c>
      <c r="B1" s="77"/>
      <c r="C1" s="77"/>
      <c r="E1" s="260" t="s">
        <v>233</v>
      </c>
    </row>
    <row r="2" spans="1:5" ht="9" customHeight="1">
      <c r="A2" s="2"/>
      <c r="B2" s="2"/>
      <c r="C2" s="2"/>
    </row>
    <row r="3" spans="1:5" s="7" customFormat="1" ht="18.75">
      <c r="A3" s="17" t="s">
        <v>340</v>
      </c>
      <c r="B3" s="17"/>
      <c r="C3" s="17"/>
    </row>
    <row r="4" spans="1:5" s="7" customFormat="1" ht="18.75">
      <c r="A4" s="17" t="s">
        <v>215</v>
      </c>
      <c r="B4" s="17"/>
      <c r="C4" s="17"/>
    </row>
    <row r="5" spans="1:5" ht="8.25" customHeight="1">
      <c r="A5" s="15"/>
      <c r="B5" s="15"/>
      <c r="C5" s="15"/>
    </row>
    <row r="6" spans="1:5" s="5" customFormat="1" ht="15.75">
      <c r="A6" s="19" t="s">
        <v>74</v>
      </c>
      <c r="B6" s="19"/>
      <c r="C6" s="19"/>
    </row>
    <row r="7" spans="1:5" s="5" customFormat="1" ht="15.75">
      <c r="A7" s="19" t="s">
        <v>75</v>
      </c>
      <c r="B7" s="19"/>
      <c r="C7" s="19"/>
    </row>
    <row r="8" spans="1:5" ht="9" customHeight="1" thickBot="1">
      <c r="A8" s="15"/>
      <c r="B8" s="15"/>
      <c r="C8" s="15"/>
    </row>
    <row r="9" spans="1:5" ht="15.75" customHeight="1" thickBot="1">
      <c r="A9" s="651" t="s">
        <v>430</v>
      </c>
      <c r="B9" s="705"/>
      <c r="C9" s="706"/>
      <c r="E9" s="261" t="s">
        <v>234</v>
      </c>
    </row>
    <row r="10" spans="1:5" ht="9" customHeight="1">
      <c r="A10" s="20"/>
      <c r="B10" s="20"/>
      <c r="C10" s="20"/>
      <c r="E10" s="357"/>
    </row>
    <row r="11" spans="1:5" s="1" customFormat="1" ht="18" customHeight="1">
      <c r="A11" s="189" t="s">
        <v>76</v>
      </c>
      <c r="B11" s="190" t="s">
        <v>341</v>
      </c>
      <c r="C11" s="191" t="s">
        <v>7</v>
      </c>
      <c r="E11" s="262"/>
    </row>
    <row r="12" spans="1:5" s="1" customFormat="1" ht="19.5" customHeight="1">
      <c r="A12" s="192" t="s">
        <v>402</v>
      </c>
      <c r="B12" s="240">
        <v>0</v>
      </c>
      <c r="C12" s="241"/>
      <c r="E12" s="257"/>
    </row>
    <row r="13" spans="1:5" s="1" customFormat="1" ht="18.75" customHeight="1">
      <c r="A13" s="195" t="s">
        <v>78</v>
      </c>
      <c r="B13" s="242">
        <v>0</v>
      </c>
      <c r="C13" s="243"/>
      <c r="E13" s="258"/>
    </row>
    <row r="14" spans="1:5" s="1" customFormat="1" ht="18.75" customHeight="1">
      <c r="A14" s="198" t="s">
        <v>403</v>
      </c>
      <c r="B14" s="242">
        <f>B12-B13</f>
        <v>0</v>
      </c>
      <c r="C14" s="243"/>
      <c r="E14" s="258" t="s">
        <v>267</v>
      </c>
    </row>
    <row r="15" spans="1:5" s="1" customFormat="1" ht="18.75" customHeight="1">
      <c r="A15" s="195" t="s">
        <v>404</v>
      </c>
      <c r="B15" s="244"/>
      <c r="C15" s="243"/>
      <c r="E15" s="258"/>
    </row>
    <row r="16" spans="1:5" ht="16.5" customHeight="1">
      <c r="A16" s="245" t="s">
        <v>169</v>
      </c>
      <c r="B16" s="177">
        <v>0</v>
      </c>
      <c r="C16" s="134">
        <f t="shared" ref="C16:C34" si="0">B16/B$36</f>
        <v>0</v>
      </c>
      <c r="E16" s="258"/>
    </row>
    <row r="17" spans="1:5" ht="16.5" customHeight="1">
      <c r="A17" s="245" t="s">
        <v>203</v>
      </c>
      <c r="B17" s="177">
        <v>0</v>
      </c>
      <c r="C17" s="134">
        <f t="shared" si="0"/>
        <v>0</v>
      </c>
      <c r="E17" s="258"/>
    </row>
    <row r="18" spans="1:5" ht="16.5" customHeight="1">
      <c r="A18" s="245" t="s">
        <v>82</v>
      </c>
      <c r="B18" s="177">
        <v>0</v>
      </c>
      <c r="C18" s="134">
        <f t="shared" si="0"/>
        <v>0</v>
      </c>
      <c r="E18" s="258"/>
    </row>
    <row r="19" spans="1:5" ht="16.5" customHeight="1">
      <c r="A19" s="245" t="s">
        <v>80</v>
      </c>
      <c r="B19" s="177">
        <v>120000</v>
      </c>
      <c r="C19" s="134">
        <f t="shared" si="0"/>
        <v>1.090909090909091E-2</v>
      </c>
      <c r="E19" s="258"/>
    </row>
    <row r="20" spans="1:5" ht="16.5" customHeight="1">
      <c r="A20" s="245" t="s">
        <v>183</v>
      </c>
      <c r="B20" s="177">
        <v>0</v>
      </c>
      <c r="C20" s="134">
        <f t="shared" si="0"/>
        <v>0</v>
      </c>
      <c r="E20" s="258"/>
    </row>
    <row r="21" spans="1:5" ht="16.5" customHeight="1">
      <c r="A21" s="245" t="s">
        <v>171</v>
      </c>
      <c r="B21" s="177">
        <v>7600000</v>
      </c>
      <c r="C21" s="134">
        <f t="shared" si="0"/>
        <v>0.69090909090909092</v>
      </c>
      <c r="E21" s="258"/>
    </row>
    <row r="22" spans="1:5" ht="16.5" customHeight="1">
      <c r="A22" s="245" t="s">
        <v>204</v>
      </c>
      <c r="B22" s="177">
        <v>0</v>
      </c>
      <c r="C22" s="134">
        <f t="shared" si="0"/>
        <v>0</v>
      </c>
      <c r="E22" s="258"/>
    </row>
    <row r="23" spans="1:5" ht="16.5" customHeight="1">
      <c r="A23" s="245" t="s">
        <v>205</v>
      </c>
      <c r="B23" s="177">
        <v>0</v>
      </c>
      <c r="C23" s="134">
        <f t="shared" si="0"/>
        <v>0</v>
      </c>
      <c r="E23" s="258"/>
    </row>
    <row r="24" spans="1:5" ht="16.5" customHeight="1">
      <c r="A24" s="245" t="s">
        <v>255</v>
      </c>
      <c r="B24" s="177">
        <v>0</v>
      </c>
      <c r="C24" s="134">
        <f t="shared" si="0"/>
        <v>0</v>
      </c>
      <c r="E24" s="258"/>
    </row>
    <row r="25" spans="1:5" ht="16.5" customHeight="1">
      <c r="A25" s="245" t="s">
        <v>206</v>
      </c>
      <c r="B25" s="177">
        <v>0</v>
      </c>
      <c r="C25" s="134">
        <f t="shared" si="0"/>
        <v>0</v>
      </c>
      <c r="E25" s="258"/>
    </row>
    <row r="26" spans="1:5" ht="16.5" customHeight="1">
      <c r="A26" s="245" t="s">
        <v>174</v>
      </c>
      <c r="B26" s="177">
        <v>621000</v>
      </c>
      <c r="C26" s="134">
        <f t="shared" si="0"/>
        <v>5.6454545454545452E-2</v>
      </c>
      <c r="E26" s="258"/>
    </row>
    <row r="27" spans="1:5" ht="16.5" customHeight="1">
      <c r="A27" s="245" t="s">
        <v>81</v>
      </c>
      <c r="B27" s="177">
        <v>0</v>
      </c>
      <c r="C27" s="134">
        <f t="shared" si="0"/>
        <v>0</v>
      </c>
      <c r="E27" s="258"/>
    </row>
    <row r="28" spans="1:5" ht="16.5" customHeight="1">
      <c r="A28" s="245" t="s">
        <v>83</v>
      </c>
      <c r="B28" s="334">
        <v>6000</v>
      </c>
      <c r="C28" s="134">
        <f t="shared" si="0"/>
        <v>5.4545454545454548E-4</v>
      </c>
      <c r="D28" s="77"/>
      <c r="E28" s="327"/>
    </row>
    <row r="29" spans="1:5" ht="16.5" customHeight="1">
      <c r="A29" s="245" t="s">
        <v>254</v>
      </c>
      <c r="B29" s="177">
        <v>0</v>
      </c>
      <c r="C29" s="134">
        <f t="shared" si="0"/>
        <v>0</v>
      </c>
      <c r="E29" s="258"/>
    </row>
    <row r="30" spans="1:5" ht="16.5" customHeight="1">
      <c r="A30" s="245" t="s">
        <v>207</v>
      </c>
      <c r="B30" s="177">
        <v>0</v>
      </c>
      <c r="C30" s="134">
        <f t="shared" si="0"/>
        <v>0</v>
      </c>
      <c r="E30" s="258"/>
    </row>
    <row r="31" spans="1:5" ht="16.5" customHeight="1">
      <c r="A31" s="245" t="s">
        <v>232</v>
      </c>
      <c r="B31" s="177">
        <v>90000</v>
      </c>
      <c r="C31" s="134">
        <f t="shared" si="0"/>
        <v>8.1818181818181825E-3</v>
      </c>
      <c r="E31" s="258"/>
    </row>
    <row r="32" spans="1:5" ht="16.5" customHeight="1">
      <c r="A32" s="245" t="s">
        <v>208</v>
      </c>
      <c r="B32" s="177">
        <v>550000</v>
      </c>
      <c r="C32" s="134">
        <f t="shared" si="0"/>
        <v>0.05</v>
      </c>
      <c r="E32" s="258"/>
    </row>
    <row r="33" spans="1:5" ht="16.5" customHeight="1">
      <c r="A33" s="245" t="s">
        <v>191</v>
      </c>
      <c r="B33" s="177">
        <v>0</v>
      </c>
      <c r="C33" s="134">
        <f t="shared" si="0"/>
        <v>0</v>
      </c>
      <c r="E33" s="258"/>
    </row>
    <row r="34" spans="1:5" ht="16.5" customHeight="1">
      <c r="A34" s="246" t="s">
        <v>192</v>
      </c>
      <c r="B34" s="181">
        <v>2013000</v>
      </c>
      <c r="C34" s="134">
        <f t="shared" si="0"/>
        <v>0.183</v>
      </c>
      <c r="E34" s="258" t="s">
        <v>266</v>
      </c>
    </row>
    <row r="35" spans="1:5" ht="8.25" customHeight="1">
      <c r="A35" s="360"/>
      <c r="B35" s="128"/>
      <c r="C35" s="134"/>
      <c r="E35" s="400"/>
    </row>
    <row r="36" spans="1:5" s="1" customFormat="1" ht="18.75" customHeight="1">
      <c r="A36" s="201" t="s">
        <v>405</v>
      </c>
      <c r="B36" s="247">
        <f>SUM(B16:B35)</f>
        <v>11000000</v>
      </c>
      <c r="C36" s="210">
        <f>SUM(C16:C34)</f>
        <v>1</v>
      </c>
      <c r="E36" s="262"/>
    </row>
    <row r="37" spans="1:5" s="1" customFormat="1" ht="18.75" customHeight="1">
      <c r="A37" s="201" t="s">
        <v>124</v>
      </c>
      <c r="B37" s="247">
        <f>B14+B36</f>
        <v>11000000</v>
      </c>
      <c r="C37" s="241"/>
      <c r="E37" s="258" t="s">
        <v>266</v>
      </c>
    </row>
    <row r="38" spans="1:5" s="1" customFormat="1" ht="18.75" customHeight="1">
      <c r="A38" s="201" t="s">
        <v>407</v>
      </c>
      <c r="B38" s="247">
        <f>'Schedule B - II'!C29</f>
        <v>11000000</v>
      </c>
      <c r="C38" s="241"/>
      <c r="E38" s="258" t="s">
        <v>268</v>
      </c>
    </row>
    <row r="39" spans="1:5" s="1" customFormat="1" ht="18.75" customHeight="1">
      <c r="A39" s="211" t="s">
        <v>406</v>
      </c>
      <c r="B39" s="234">
        <f>B37-B38</f>
        <v>0</v>
      </c>
      <c r="C39" s="248"/>
      <c r="E39" s="258" t="s">
        <v>266</v>
      </c>
    </row>
    <row r="40" spans="1:5">
      <c r="A40" s="16"/>
      <c r="B40" s="16"/>
      <c r="C40" s="16"/>
    </row>
    <row r="41" spans="1:5">
      <c r="A41" s="16"/>
      <c r="B41" s="16"/>
      <c r="C41" s="16"/>
    </row>
    <row r="42" spans="1:5">
      <c r="A42" s="16"/>
      <c r="B42" s="16"/>
      <c r="C42" s="16"/>
    </row>
    <row r="43" spans="1:5">
      <c r="A43" s="16"/>
      <c r="B43" s="16"/>
      <c r="C43" s="16"/>
    </row>
    <row r="44" spans="1:5">
      <c r="A44" s="16"/>
      <c r="B44" s="16"/>
      <c r="C44" s="16"/>
    </row>
    <row r="45" spans="1:5">
      <c r="A45" s="16"/>
      <c r="B45" s="16"/>
      <c r="C45" s="16"/>
    </row>
    <row r="46" spans="1:5">
      <c r="A46" s="16"/>
      <c r="B46" s="16"/>
      <c r="C46" s="16"/>
    </row>
    <row r="47" spans="1:5">
      <c r="A47" s="16"/>
      <c r="B47" s="16"/>
      <c r="C47" s="16"/>
    </row>
    <row r="48" spans="1:5">
      <c r="A48" s="16"/>
      <c r="B48" s="16"/>
      <c r="C48" s="16"/>
    </row>
    <row r="49" spans="1:3">
      <c r="A49" s="16"/>
      <c r="B49" s="16"/>
      <c r="C49" s="16"/>
    </row>
    <row r="50" spans="1:3">
      <c r="A50" s="16"/>
      <c r="B50" s="16"/>
      <c r="C50" s="16"/>
    </row>
    <row r="51" spans="1:3">
      <c r="A51" s="16"/>
      <c r="B51" s="16"/>
      <c r="C51" s="16"/>
    </row>
  </sheetData>
  <customSheetViews>
    <customSheetView guid="{B0D17E88-828B-4823-ACAC-0E30538F57BB}" scale="75" topLeftCell="A16">
      <selection activeCell="A44" sqref="A44"/>
      <pageMargins left="0" right="0" top="0.2" bottom="0.2" header="0.25" footer="0.15"/>
      <printOptions horizontalCentered="1" verticalCentered="1"/>
      <pageSetup scale="85" orientation="landscape" r:id="rId1"/>
      <headerFooter alignWithMargins="0">
        <oddHeader>&amp;L&amp;"Times New Roman,Regular"&amp;6&amp; SR-A3
&amp; Page &amp; 9
&amp; Revised 3-2004</oddHeader>
      </headerFooter>
    </customSheetView>
  </customSheetViews>
  <mergeCells count="1">
    <mergeCell ref="B9:C9"/>
  </mergeCells>
  <phoneticPr fontId="0" type="noConversion"/>
  <printOptions horizontalCentered="1" verticalCentered="1"/>
  <pageMargins left="0" right="0" top="0.2" bottom="0.2" header="0.25" footer="0.15"/>
  <pageSetup scale="85" orientation="landscape" r:id="rId2"/>
  <headerFooter alignWithMargins="0">
    <oddFooter>&amp;L&amp;8&amp;D   &amp;T    &amp;Z&amp;F 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  <pageSetUpPr fitToPage="1"/>
  </sheetPr>
  <dimension ref="A1:N28"/>
  <sheetViews>
    <sheetView zoomScale="75" workbookViewId="0">
      <selection activeCell="I19" sqref="I19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2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7" customFormat="1" ht="18.75">
      <c r="A3" s="6" t="s">
        <v>290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2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2" ht="5.25" customHeight="1"/>
    <row r="10" spans="1:12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</row>
    <row r="11" spans="1:12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</row>
    <row r="12" spans="1:12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</row>
    <row r="13" spans="1:12" ht="18" customHeight="1">
      <c r="A13" s="303" t="s">
        <v>96</v>
      </c>
      <c r="B13" s="304"/>
      <c r="C13" s="305"/>
      <c r="D13" s="306">
        <v>0</v>
      </c>
      <c r="E13" s="306">
        <v>0</v>
      </c>
      <c r="F13" s="306">
        <v>0</v>
      </c>
      <c r="G13" s="306">
        <v>0</v>
      </c>
      <c r="H13" s="306">
        <v>0</v>
      </c>
      <c r="I13" s="306">
        <v>0</v>
      </c>
      <c r="J13" s="306">
        <v>0</v>
      </c>
      <c r="K13" s="306">
        <v>0</v>
      </c>
      <c r="L13" s="306">
        <f>SUM(D13:K13)</f>
        <v>0</v>
      </c>
    </row>
    <row r="14" spans="1:12" s="9" customFormat="1" ht="18" customHeight="1">
      <c r="A14" s="303" t="s">
        <v>97</v>
      </c>
      <c r="B14" s="304"/>
      <c r="C14" s="305"/>
      <c r="D14" s="306">
        <v>0</v>
      </c>
      <c r="E14" s="306">
        <v>0</v>
      </c>
      <c r="F14" s="306">
        <v>0</v>
      </c>
      <c r="G14" s="306">
        <v>0</v>
      </c>
      <c r="H14" s="306">
        <v>0</v>
      </c>
      <c r="I14" s="306">
        <v>0</v>
      </c>
      <c r="J14" s="306">
        <v>0</v>
      </c>
      <c r="K14" s="306">
        <v>0</v>
      </c>
      <c r="L14" s="306">
        <f t="shared" ref="L14:L20" si="0">SUM(D14:K14)</f>
        <v>0</v>
      </c>
    </row>
    <row r="15" spans="1:12" s="9" customFormat="1" ht="18" customHeight="1">
      <c r="A15" s="303" t="s">
        <v>98</v>
      </c>
      <c r="B15" s="304"/>
      <c r="C15" s="305"/>
      <c r="D15" s="306">
        <v>0</v>
      </c>
      <c r="E15" s="306">
        <v>0</v>
      </c>
      <c r="F15" s="306">
        <v>0</v>
      </c>
      <c r="G15" s="306">
        <v>0</v>
      </c>
      <c r="H15" s="306">
        <v>0</v>
      </c>
      <c r="I15" s="306">
        <v>0</v>
      </c>
      <c r="J15" s="306">
        <v>0</v>
      </c>
      <c r="K15" s="306">
        <v>0</v>
      </c>
      <c r="L15" s="306">
        <f t="shared" si="0"/>
        <v>0</v>
      </c>
    </row>
    <row r="16" spans="1:12" s="9" customFormat="1" ht="18" customHeight="1">
      <c r="A16" s="303" t="s">
        <v>99</v>
      </c>
      <c r="B16" s="304"/>
      <c r="C16" s="305"/>
      <c r="D16" s="306">
        <v>0</v>
      </c>
      <c r="E16" s="306">
        <v>0</v>
      </c>
      <c r="F16" s="306">
        <v>0</v>
      </c>
      <c r="G16" s="306">
        <v>0</v>
      </c>
      <c r="H16" s="306">
        <v>0</v>
      </c>
      <c r="I16" s="306">
        <v>0</v>
      </c>
      <c r="J16" s="306">
        <v>0</v>
      </c>
      <c r="K16" s="306">
        <v>0</v>
      </c>
      <c r="L16" s="306">
        <f t="shared" si="0"/>
        <v>0</v>
      </c>
    </row>
    <row r="17" spans="1:14" s="9" customFormat="1" ht="18" customHeight="1">
      <c r="A17" s="303" t="s">
        <v>100</v>
      </c>
      <c r="B17" s="304"/>
      <c r="C17" s="305"/>
      <c r="D17" s="306">
        <v>0</v>
      </c>
      <c r="E17" s="306">
        <v>0</v>
      </c>
      <c r="F17" s="306">
        <v>0</v>
      </c>
      <c r="G17" s="306">
        <v>0</v>
      </c>
      <c r="H17" s="306">
        <v>0</v>
      </c>
      <c r="I17" s="306">
        <v>0</v>
      </c>
      <c r="J17" s="306">
        <v>0</v>
      </c>
      <c r="K17" s="306">
        <v>0</v>
      </c>
      <c r="L17" s="306">
        <f t="shared" si="0"/>
        <v>0</v>
      </c>
    </row>
    <row r="18" spans="1:14" s="9" customFormat="1" ht="18" customHeight="1">
      <c r="A18" s="303" t="s">
        <v>101</v>
      </c>
      <c r="B18" s="304"/>
      <c r="C18" s="305"/>
      <c r="D18" s="306">
        <v>0</v>
      </c>
      <c r="E18" s="306">
        <v>0</v>
      </c>
      <c r="F18" s="306">
        <v>0</v>
      </c>
      <c r="G18" s="306">
        <v>0</v>
      </c>
      <c r="H18" s="306">
        <v>0</v>
      </c>
      <c r="I18" s="306">
        <v>0</v>
      </c>
      <c r="J18" s="306">
        <v>0</v>
      </c>
      <c r="K18" s="306">
        <v>0</v>
      </c>
      <c r="L18" s="306">
        <f t="shared" si="0"/>
        <v>0</v>
      </c>
    </row>
    <row r="19" spans="1:14" s="9" customFormat="1" ht="18" customHeight="1">
      <c r="A19" s="303" t="s">
        <v>153</v>
      </c>
      <c r="B19" s="304"/>
      <c r="C19" s="305"/>
      <c r="D19" s="306">
        <v>0</v>
      </c>
      <c r="E19" s="306">
        <v>0</v>
      </c>
      <c r="F19" s="306">
        <v>0</v>
      </c>
      <c r="G19" s="306">
        <v>0</v>
      </c>
      <c r="H19" s="306">
        <v>0</v>
      </c>
      <c r="I19" s="306">
        <v>0</v>
      </c>
      <c r="J19" s="306">
        <v>0</v>
      </c>
      <c r="K19" s="306">
        <v>0</v>
      </c>
      <c r="L19" s="306">
        <f t="shared" si="0"/>
        <v>0</v>
      </c>
    </row>
    <row r="20" spans="1:14" ht="18" customHeight="1">
      <c r="A20" s="303" t="s">
        <v>102</v>
      </c>
      <c r="B20" s="346" t="s">
        <v>173</v>
      </c>
      <c r="C20" s="307"/>
      <c r="D20" s="306">
        <v>0</v>
      </c>
      <c r="E20" s="306">
        <v>0</v>
      </c>
      <c r="F20" s="306">
        <v>0</v>
      </c>
      <c r="G20" s="306">
        <v>0</v>
      </c>
      <c r="H20" s="306">
        <v>0</v>
      </c>
      <c r="I20" s="306">
        <v>0</v>
      </c>
      <c r="J20" s="306">
        <v>0</v>
      </c>
      <c r="K20" s="306">
        <v>0</v>
      </c>
      <c r="L20" s="306">
        <f t="shared" si="0"/>
        <v>0</v>
      </c>
    </row>
    <row r="21" spans="1:14" ht="19.5" customHeight="1" thickBot="1">
      <c r="A21" s="64" t="s">
        <v>161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109">
        <f t="shared" si="1"/>
        <v>0</v>
      </c>
      <c r="G21" s="109">
        <f t="shared" si="1"/>
        <v>0</v>
      </c>
      <c r="H21" s="109">
        <f t="shared" si="1"/>
        <v>0</v>
      </c>
      <c r="I21" s="109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108">
        <f>SUM(D21:K21)</f>
        <v>0</v>
      </c>
    </row>
    <row r="22" spans="1:14" s="267" customFormat="1" ht="19.5" customHeight="1" thickBot="1">
      <c r="A22" s="347" t="s">
        <v>231</v>
      </c>
      <c r="B22" s="348"/>
      <c r="C22" s="310"/>
      <c r="D22" s="311">
        <f>+D21</f>
        <v>0</v>
      </c>
      <c r="E22" s="312">
        <f>+E21</f>
        <v>0</v>
      </c>
      <c r="F22" s="712">
        <f>+F21+G21</f>
        <v>0</v>
      </c>
      <c r="G22" s="713"/>
      <c r="H22" s="712">
        <f>+H21+I21</f>
        <v>0</v>
      </c>
      <c r="I22" s="713"/>
      <c r="J22" s="313">
        <f>J21</f>
        <v>0</v>
      </c>
      <c r="K22" s="311">
        <f>+K21</f>
        <v>0</v>
      </c>
      <c r="L22" s="311">
        <f>SUM(D22:K22)</f>
        <v>0</v>
      </c>
    </row>
    <row r="23" spans="1:14" ht="27.75" customHeight="1" thickBot="1">
      <c r="A23" s="64" t="s">
        <v>103</v>
      </c>
      <c r="B23" s="71"/>
      <c r="C23" s="107" t="s">
        <v>229</v>
      </c>
      <c r="D23" s="56">
        <f>'Schedule B - II'!C21</f>
        <v>6650000</v>
      </c>
      <c r="E23" s="56">
        <f>'Schedule B - II'!C22</f>
        <v>65000</v>
      </c>
      <c r="F23" s="110">
        <f>'Schedule B - II'!C23</f>
        <v>0</v>
      </c>
      <c r="G23" s="110">
        <f>'Schedule B - II'!C24</f>
        <v>4159000</v>
      </c>
      <c r="H23" s="110">
        <f>'Schedule B - II'!C25</f>
        <v>6000</v>
      </c>
      <c r="I23" s="110">
        <f>'Schedule B - II'!C26</f>
        <v>0</v>
      </c>
      <c r="J23" s="56">
        <f>'Schedule B - II'!C27</f>
        <v>120000</v>
      </c>
      <c r="K23" s="56">
        <f>'Schedule B - II'!C28</f>
        <v>0</v>
      </c>
      <c r="L23" s="56">
        <f>SUM(D23:K23)</f>
        <v>11000000</v>
      </c>
    </row>
    <row r="24" spans="1:14" s="267" customFormat="1" ht="27.75" customHeight="1" thickBot="1">
      <c r="A24" s="308" t="s">
        <v>230</v>
      </c>
      <c r="B24" s="309"/>
      <c r="C24" s="314"/>
      <c r="D24" s="311">
        <f>+D23</f>
        <v>6650000</v>
      </c>
      <c r="E24" s="312">
        <f>+E23</f>
        <v>65000</v>
      </c>
      <c r="F24" s="712">
        <f>+F23+G23</f>
        <v>4159000</v>
      </c>
      <c r="G24" s="713"/>
      <c r="H24" s="712">
        <f>+H23+I23</f>
        <v>6000</v>
      </c>
      <c r="I24" s="713"/>
      <c r="J24" s="313">
        <f>J23</f>
        <v>120000</v>
      </c>
      <c r="K24" s="311">
        <f>+K23</f>
        <v>0</v>
      </c>
      <c r="L24" s="311">
        <f>SUM(D24:K24)</f>
        <v>11000000</v>
      </c>
    </row>
    <row r="25" spans="1:14" s="1" customFormat="1" ht="24" customHeight="1">
      <c r="A25" s="68" t="s">
        <v>104</v>
      </c>
      <c r="B25" s="72"/>
      <c r="C25" s="69"/>
      <c r="D25" s="57">
        <f t="shared" ref="D25:L25" si="2">D21+D23</f>
        <v>6650000</v>
      </c>
      <c r="E25" s="57">
        <f t="shared" si="2"/>
        <v>65000</v>
      </c>
      <c r="F25" s="57">
        <f t="shared" si="2"/>
        <v>0</v>
      </c>
      <c r="G25" s="57">
        <f t="shared" si="2"/>
        <v>4159000</v>
      </c>
      <c r="H25" s="57">
        <f t="shared" si="2"/>
        <v>6000</v>
      </c>
      <c r="I25" s="57">
        <f t="shared" si="2"/>
        <v>0</v>
      </c>
      <c r="J25" s="57">
        <f t="shared" si="2"/>
        <v>120000</v>
      </c>
      <c r="K25" s="57">
        <f t="shared" si="2"/>
        <v>0</v>
      </c>
      <c r="L25" s="57">
        <f t="shared" si="2"/>
        <v>11000000</v>
      </c>
    </row>
    <row r="27" spans="1:14">
      <c r="K27" s="101" t="s">
        <v>228</v>
      </c>
      <c r="L27" s="108">
        <f>SUM(D25:K25)</f>
        <v>11000000</v>
      </c>
    </row>
    <row r="28" spans="1:14">
      <c r="B28" s="77"/>
      <c r="C28" s="77"/>
      <c r="D28" s="77"/>
      <c r="E28" s="326"/>
    </row>
  </sheetData>
  <customSheetViews>
    <customSheetView guid="{B0D17E88-828B-4823-ACAC-0E30538F57BB}" scale="75" fitToPage="1" state="hidden">
      <selection activeCell="I19" sqref="I19"/>
      <pageMargins left="0.25" right="0.25" top="0.75" bottom="0.25" header="0.25" footer="0.15"/>
      <printOptions horizontalCentered="1" verticalCentered="1"/>
      <pageSetup scale="10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4:G24"/>
    <mergeCell ref="H24:I24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10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opLeftCell="A4" zoomScale="75" zoomScaleNormal="75" workbookViewId="0">
      <selection activeCell="D13" sqref="D13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4.33203125" bestFit="1" customWidth="1"/>
    <col min="6" max="6" width="16" bestFit="1" customWidth="1"/>
    <col min="7" max="7" width="16" customWidth="1"/>
    <col min="8" max="8" width="15.33203125" bestFit="1" customWidth="1"/>
    <col min="9" max="9" width="15.6640625" customWidth="1"/>
    <col min="10" max="10" width="18.33203125" customWidth="1"/>
    <col min="11" max="11" width="18.1640625" customWidth="1"/>
    <col min="12" max="12" width="17.33203125" bestFit="1" customWidth="1"/>
    <col min="13" max="13" width="5.1640625" customWidth="1"/>
    <col min="14" max="14" width="13.5" customWidth="1"/>
    <col min="15" max="15" width="15.6640625" bestFit="1" customWidth="1"/>
  </cols>
  <sheetData>
    <row r="1" spans="1:15" ht="6.75" customHeight="1">
      <c r="A1" s="482"/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</row>
    <row r="2" spans="1:15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5" s="7" customFormat="1" ht="18.75">
      <c r="A3" s="6" t="s">
        <v>408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ht="6" customHeight="1">
      <c r="A4" s="482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</row>
    <row r="5" spans="1:15" s="5" customFormat="1" ht="15.75">
      <c r="A5" s="4" t="s">
        <v>295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5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5" ht="13.5" customHeight="1">
      <c r="A7" s="483" t="s">
        <v>164</v>
      </c>
      <c r="B7" s="655" t="s">
        <v>425</v>
      </c>
      <c r="C7" s="484"/>
      <c r="D7" s="483"/>
      <c r="E7" s="483"/>
      <c r="F7" s="482"/>
      <c r="G7" s="483" t="s">
        <v>163</v>
      </c>
      <c r="H7" s="482"/>
      <c r="I7" s="723">
        <v>41452</v>
      </c>
      <c r="J7" s="724"/>
      <c r="K7" s="483"/>
      <c r="L7" s="483"/>
    </row>
    <row r="8" spans="1:15">
      <c r="A8" s="483" t="s">
        <v>156</v>
      </c>
      <c r="B8" s="725" t="s">
        <v>426</v>
      </c>
      <c r="C8" s="726"/>
      <c r="D8" s="716"/>
      <c r="E8" s="717"/>
      <c r="F8" s="482"/>
      <c r="G8" s="483" t="s">
        <v>165</v>
      </c>
      <c r="H8" s="482"/>
      <c r="I8" s="725" t="s">
        <v>420</v>
      </c>
      <c r="J8" s="726"/>
      <c r="K8" s="726"/>
      <c r="L8" s="727"/>
    </row>
    <row r="9" spans="1:15" ht="5.25" customHeight="1"/>
    <row r="10" spans="1:15" ht="14.25">
      <c r="A10" s="485" t="s">
        <v>155</v>
      </c>
      <c r="B10" s="486"/>
      <c r="C10" s="486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5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330</v>
      </c>
      <c r="K11" s="11" t="s">
        <v>89</v>
      </c>
      <c r="L11" s="8" t="s">
        <v>95</v>
      </c>
      <c r="N11" s="11" t="s">
        <v>282</v>
      </c>
      <c r="O11" s="487"/>
    </row>
    <row r="12" spans="1:15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488"/>
      <c r="N12" s="427"/>
    </row>
    <row r="13" spans="1:15" ht="18" customHeight="1">
      <c r="A13" s="303" t="s">
        <v>96</v>
      </c>
      <c r="B13" s="304"/>
      <c r="C13" s="305"/>
      <c r="D13" s="488">
        <v>22454390</v>
      </c>
      <c r="E13" s="488">
        <v>160251</v>
      </c>
      <c r="F13" s="488">
        <v>0</v>
      </c>
      <c r="G13" s="488">
        <v>19692955</v>
      </c>
      <c r="H13" s="488">
        <v>416017</v>
      </c>
      <c r="I13" s="488">
        <v>0</v>
      </c>
      <c r="J13" s="488">
        <v>0</v>
      </c>
      <c r="K13" s="488">
        <v>0</v>
      </c>
      <c r="L13" s="488">
        <f>SUM(D13:K13)</f>
        <v>42723613</v>
      </c>
      <c r="N13" s="427"/>
      <c r="O13" s="489"/>
    </row>
    <row r="14" spans="1:15" s="9" customFormat="1" ht="18" customHeight="1">
      <c r="A14" s="303" t="s">
        <v>97</v>
      </c>
      <c r="B14" s="304"/>
      <c r="C14" s="305"/>
      <c r="D14" s="488">
        <v>2775054</v>
      </c>
      <c r="E14" s="488">
        <v>21208</v>
      </c>
      <c r="F14" s="488">
        <v>0</v>
      </c>
      <c r="G14" s="488">
        <v>597996</v>
      </c>
      <c r="H14" s="488">
        <v>207839</v>
      </c>
      <c r="I14" s="488">
        <v>0</v>
      </c>
      <c r="J14" s="488">
        <v>0</v>
      </c>
      <c r="K14" s="488">
        <v>0</v>
      </c>
      <c r="L14" s="488">
        <f t="shared" ref="L14:L19" si="0">SUM(D14:K14)</f>
        <v>3602097</v>
      </c>
      <c r="N14" s="427"/>
      <c r="O14" s="490"/>
    </row>
    <row r="15" spans="1:15" s="9" customFormat="1" ht="18" customHeight="1">
      <c r="A15" s="303" t="s">
        <v>98</v>
      </c>
      <c r="B15" s="304"/>
      <c r="C15" s="305"/>
      <c r="D15" s="488">
        <v>259442</v>
      </c>
      <c r="E15" s="488">
        <v>7000</v>
      </c>
      <c r="F15" s="488">
        <v>0</v>
      </c>
      <c r="G15" s="488">
        <v>2220263</v>
      </c>
      <c r="H15" s="488">
        <v>200786</v>
      </c>
      <c r="I15" s="488">
        <v>0</v>
      </c>
      <c r="J15" s="488">
        <v>0</v>
      </c>
      <c r="K15" s="488">
        <v>0</v>
      </c>
      <c r="L15" s="488">
        <f t="shared" si="0"/>
        <v>2687491</v>
      </c>
      <c r="N15" s="427"/>
      <c r="O15" s="490"/>
    </row>
    <row r="16" spans="1:15" s="9" customFormat="1" ht="18" customHeight="1">
      <c r="A16" s="303" t="s">
        <v>99</v>
      </c>
      <c r="B16" s="304"/>
      <c r="C16" s="305"/>
      <c r="D16" s="488">
        <v>3539690</v>
      </c>
      <c r="E16" s="488">
        <v>53086</v>
      </c>
      <c r="F16" s="488">
        <v>0</v>
      </c>
      <c r="G16" s="488">
        <v>706948</v>
      </c>
      <c r="H16" s="488">
        <v>53927</v>
      </c>
      <c r="I16" s="488">
        <v>325934</v>
      </c>
      <c r="J16" s="488">
        <v>0</v>
      </c>
      <c r="K16" s="488">
        <v>0</v>
      </c>
      <c r="L16" s="488">
        <f t="shared" si="0"/>
        <v>4679585</v>
      </c>
      <c r="N16" s="427"/>
      <c r="O16" s="490"/>
    </row>
    <row r="17" spans="1:18" s="9" customFormat="1" ht="18" customHeight="1">
      <c r="A17" s="303" t="s">
        <v>100</v>
      </c>
      <c r="B17" s="304"/>
      <c r="C17" s="305"/>
      <c r="D17" s="488">
        <v>613776</v>
      </c>
      <c r="E17" s="488">
        <v>45726</v>
      </c>
      <c r="F17" s="488">
        <v>0</v>
      </c>
      <c r="G17" s="488">
        <v>194463</v>
      </c>
      <c r="H17" s="488">
        <v>7674</v>
      </c>
      <c r="I17" s="488">
        <v>0</v>
      </c>
      <c r="J17" s="488">
        <v>0</v>
      </c>
      <c r="K17" s="488">
        <v>0</v>
      </c>
      <c r="L17" s="488">
        <f t="shared" si="0"/>
        <v>861639</v>
      </c>
      <c r="N17" s="427"/>
      <c r="O17" s="490"/>
    </row>
    <row r="18" spans="1:18" s="9" customFormat="1" ht="18" customHeight="1">
      <c r="A18" s="303" t="s">
        <v>101</v>
      </c>
      <c r="B18" s="304"/>
      <c r="C18" s="305"/>
      <c r="D18" s="488">
        <v>2577138</v>
      </c>
      <c r="E18" s="488">
        <v>56546</v>
      </c>
      <c r="F18" s="488">
        <v>0</v>
      </c>
      <c r="G18" s="488">
        <v>2744478</v>
      </c>
      <c r="H18" s="488">
        <v>9623</v>
      </c>
      <c r="I18" s="488">
        <v>0</v>
      </c>
      <c r="J18" s="488">
        <v>0</v>
      </c>
      <c r="K18" s="488">
        <v>0</v>
      </c>
      <c r="L18" s="488">
        <f t="shared" si="0"/>
        <v>5387785</v>
      </c>
      <c r="N18" s="427"/>
      <c r="O18" s="490"/>
    </row>
    <row r="19" spans="1:18" s="9" customFormat="1" ht="18" customHeight="1">
      <c r="A19" s="303" t="s">
        <v>153</v>
      </c>
      <c r="B19" s="304"/>
      <c r="C19" s="305"/>
      <c r="D19" s="488">
        <v>1338475</v>
      </c>
      <c r="E19" s="488">
        <v>8745</v>
      </c>
      <c r="F19" s="488">
        <v>585286</v>
      </c>
      <c r="G19" s="488">
        <v>3535178</v>
      </c>
      <c r="H19" s="488">
        <v>4695</v>
      </c>
      <c r="I19" s="488">
        <v>0</v>
      </c>
      <c r="J19" s="488">
        <v>0</v>
      </c>
      <c r="K19" s="488">
        <v>0</v>
      </c>
      <c r="L19" s="488">
        <f t="shared" si="0"/>
        <v>5472379</v>
      </c>
      <c r="N19" s="427"/>
      <c r="O19" s="490"/>
    </row>
    <row r="20" spans="1:18" ht="18" customHeight="1">
      <c r="A20" s="303" t="s">
        <v>102</v>
      </c>
      <c r="B20" s="423" t="s">
        <v>173</v>
      </c>
      <c r="C20" s="307"/>
      <c r="D20" s="488">
        <v>0</v>
      </c>
      <c r="E20" s="488">
        <v>0</v>
      </c>
      <c r="F20" s="488">
        <v>0</v>
      </c>
      <c r="G20" s="488">
        <v>0</v>
      </c>
      <c r="H20" s="488">
        <v>0</v>
      </c>
      <c r="I20" s="488">
        <v>0</v>
      </c>
      <c r="J20" s="488">
        <v>0</v>
      </c>
      <c r="K20" s="488">
        <v>0</v>
      </c>
      <c r="L20" s="488">
        <f t="shared" ref="L20" si="1">SUM(D20:K20)</f>
        <v>0</v>
      </c>
      <c r="N20" s="427"/>
      <c r="O20" s="522" t="s">
        <v>331</v>
      </c>
    </row>
    <row r="21" spans="1:18" ht="19.5" customHeight="1" thickBot="1">
      <c r="A21" s="491" t="s">
        <v>272</v>
      </c>
      <c r="B21" s="492"/>
      <c r="C21" s="493"/>
      <c r="D21" s="506">
        <f>D13+D14+D15+D16+D17+D18+D19+D20</f>
        <v>33557965</v>
      </c>
      <c r="E21" s="506">
        <f t="shared" ref="E21:L21" si="2">E13+E14+E15+E16+E17+E18+E19+E20</f>
        <v>352562</v>
      </c>
      <c r="F21" s="506">
        <f t="shared" si="2"/>
        <v>585286</v>
      </c>
      <c r="G21" s="506">
        <f t="shared" si="2"/>
        <v>29692281</v>
      </c>
      <c r="H21" s="506">
        <f t="shared" si="2"/>
        <v>900561</v>
      </c>
      <c r="I21" s="506">
        <f t="shared" si="2"/>
        <v>325934</v>
      </c>
      <c r="J21" s="506">
        <f t="shared" si="2"/>
        <v>0</v>
      </c>
      <c r="K21" s="506">
        <f t="shared" si="2"/>
        <v>0</v>
      </c>
      <c r="L21" s="506">
        <f t="shared" si="2"/>
        <v>65414589</v>
      </c>
      <c r="N21" s="428">
        <f>SUM(D21:K21)</f>
        <v>65414589</v>
      </c>
    </row>
    <row r="22" spans="1:18" s="267" customFormat="1" ht="19.5" customHeight="1" thickBot="1">
      <c r="A22" s="513" t="s">
        <v>276</v>
      </c>
      <c r="B22" s="514"/>
      <c r="C22" s="515"/>
      <c r="D22" s="516">
        <f>+D21</f>
        <v>33557965</v>
      </c>
      <c r="E22" s="517">
        <f>+E21</f>
        <v>352562</v>
      </c>
      <c r="F22" s="721">
        <f>+F21+G21</f>
        <v>30277567</v>
      </c>
      <c r="G22" s="722"/>
      <c r="H22" s="721">
        <f>+H21+I21</f>
        <v>1226495</v>
      </c>
      <c r="I22" s="722"/>
      <c r="J22" s="518">
        <f>J21</f>
        <v>0</v>
      </c>
      <c r="K22" s="516">
        <f>+K21</f>
        <v>0</v>
      </c>
      <c r="L22" s="516">
        <f>SUM(D22:K22)</f>
        <v>65414589</v>
      </c>
      <c r="N22" s="429"/>
    </row>
    <row r="23" spans="1:18" ht="19.5" hidden="1" customHeight="1" thickBot="1">
      <c r="A23" s="499" t="s">
        <v>273</v>
      </c>
      <c r="B23" s="500"/>
      <c r="C23" s="501"/>
      <c r="D23" s="507">
        <v>0</v>
      </c>
      <c r="E23" s="506">
        <v>0</v>
      </c>
      <c r="F23" s="509">
        <v>0</v>
      </c>
      <c r="G23" s="509">
        <v>0</v>
      </c>
      <c r="H23" s="509">
        <v>0</v>
      </c>
      <c r="I23" s="509">
        <v>0</v>
      </c>
      <c r="J23" s="508">
        <v>0</v>
      </c>
      <c r="K23" s="507">
        <v>0</v>
      </c>
      <c r="L23" s="411">
        <f>SUM(D23:K23)</f>
        <v>0</v>
      </c>
      <c r="M23" s="502"/>
      <c r="N23" s="503"/>
      <c r="O23" s="502"/>
      <c r="P23" s="502" t="s">
        <v>329</v>
      </c>
      <c r="Q23" s="502"/>
      <c r="R23" s="502"/>
    </row>
    <row r="24" spans="1:18" s="267" customFormat="1" ht="19.5" hidden="1" customHeight="1" thickBot="1">
      <c r="A24" s="504" t="s">
        <v>277</v>
      </c>
      <c r="B24" s="505"/>
      <c r="C24" s="501"/>
      <c r="D24" s="507">
        <f>+D23</f>
        <v>0</v>
      </c>
      <c r="E24" s="507">
        <f>+E23</f>
        <v>0</v>
      </c>
      <c r="F24" s="510"/>
      <c r="G24" s="511">
        <f>+F23+G23</f>
        <v>0</v>
      </c>
      <c r="H24" s="510"/>
      <c r="I24" s="511">
        <f>+H23+I23</f>
        <v>0</v>
      </c>
      <c r="J24" s="507">
        <f>+J23</f>
        <v>0</v>
      </c>
      <c r="K24" s="507">
        <f>+K23</f>
        <v>0</v>
      </c>
      <c r="L24" s="507">
        <f>+L23</f>
        <v>0</v>
      </c>
      <c r="M24" s="502"/>
      <c r="N24" s="503">
        <f>SUM(D24:K24)</f>
        <v>0</v>
      </c>
      <c r="O24" s="502"/>
      <c r="P24" s="502" t="s">
        <v>329</v>
      </c>
      <c r="Q24" s="502"/>
      <c r="R24" s="502"/>
    </row>
    <row r="25" spans="1:18" ht="27.75" customHeight="1" thickBot="1">
      <c r="A25" s="491" t="s">
        <v>103</v>
      </c>
      <c r="B25" s="492"/>
      <c r="C25" s="107" t="s">
        <v>229</v>
      </c>
      <c r="D25" s="507">
        <f>'Schedule B - II'!C21</f>
        <v>6650000</v>
      </c>
      <c r="E25" s="507">
        <f>'Schedule B - II'!C22</f>
        <v>65000</v>
      </c>
      <c r="F25" s="512">
        <f>'Schedule B - II'!C23</f>
        <v>0</v>
      </c>
      <c r="G25" s="512">
        <f>'Schedule B - II'!C24</f>
        <v>4159000</v>
      </c>
      <c r="H25" s="512">
        <f>'Schedule B - II'!C25</f>
        <v>6000</v>
      </c>
      <c r="I25" s="512">
        <f>'Schedule B - II'!C26</f>
        <v>0</v>
      </c>
      <c r="J25" s="507">
        <f>'Schedule B - II'!C27</f>
        <v>120000</v>
      </c>
      <c r="K25" s="507">
        <f>'Schedule B - II'!C28</f>
        <v>0</v>
      </c>
      <c r="L25" s="507">
        <f>SUM(D25:K25)</f>
        <v>11000000</v>
      </c>
      <c r="N25" s="427"/>
    </row>
    <row r="26" spans="1:18" s="267" customFormat="1" ht="27.75" customHeight="1" thickBot="1">
      <c r="A26" s="519" t="s">
        <v>230</v>
      </c>
      <c r="B26" s="520"/>
      <c r="C26" s="521"/>
      <c r="D26" s="516">
        <f>+D25</f>
        <v>6650000</v>
      </c>
      <c r="E26" s="517">
        <f>+E25</f>
        <v>65000</v>
      </c>
      <c r="F26" s="721">
        <f>+F25+G25</f>
        <v>4159000</v>
      </c>
      <c r="G26" s="722"/>
      <c r="H26" s="721">
        <f>+H25+I25</f>
        <v>6000</v>
      </c>
      <c r="I26" s="722"/>
      <c r="J26" s="518">
        <f>J25</f>
        <v>120000</v>
      </c>
      <c r="K26" s="516">
        <f>+K25</f>
        <v>0</v>
      </c>
      <c r="L26" s="516">
        <f>+L25</f>
        <v>11000000</v>
      </c>
      <c r="N26" s="428">
        <f>SUM(D26:K26)</f>
        <v>11000000</v>
      </c>
    </row>
    <row r="27" spans="1:18" s="1" customFormat="1" ht="24" customHeight="1">
      <c r="A27" s="68" t="s">
        <v>104</v>
      </c>
      <c r="B27" s="72"/>
      <c r="C27" s="69"/>
      <c r="D27" s="57">
        <f>D21+D24+D25</f>
        <v>40207965</v>
      </c>
      <c r="E27" s="57">
        <f t="shared" ref="E27:L27" si="3">E21+E24+E25</f>
        <v>417562</v>
      </c>
      <c r="F27" s="57">
        <f t="shared" si="3"/>
        <v>585286</v>
      </c>
      <c r="G27" s="57">
        <f t="shared" si="3"/>
        <v>33851281</v>
      </c>
      <c r="H27" s="57">
        <f t="shared" si="3"/>
        <v>906561</v>
      </c>
      <c r="I27" s="57">
        <f t="shared" si="3"/>
        <v>325934</v>
      </c>
      <c r="J27" s="57">
        <f t="shared" si="3"/>
        <v>120000</v>
      </c>
      <c r="K27" s="57">
        <f t="shared" si="3"/>
        <v>0</v>
      </c>
      <c r="L27" s="57">
        <f t="shared" si="3"/>
        <v>76414589</v>
      </c>
      <c r="N27" s="430">
        <f>SUM(D27:K27)</f>
        <v>76414589</v>
      </c>
    </row>
    <row r="28" spans="1:18" s="1" customFormat="1" ht="24" customHeight="1">
      <c r="A28" s="441"/>
      <c r="B28" s="441"/>
      <c r="C28" s="441"/>
      <c r="D28" s="442"/>
      <c r="E28" s="442"/>
      <c r="F28" s="442"/>
      <c r="G28" s="442"/>
      <c r="H28" s="442"/>
      <c r="I28" s="442"/>
      <c r="J28" s="442"/>
      <c r="K28" s="442"/>
      <c r="L28" s="442"/>
      <c r="N28" s="406"/>
    </row>
    <row r="29" spans="1:18">
      <c r="A29" s="570" t="s">
        <v>105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</row>
    <row r="30" spans="1:18" ht="51">
      <c r="A30" s="571" t="s">
        <v>108</v>
      </c>
      <c r="B30" s="572" t="s">
        <v>106</v>
      </c>
      <c r="C30" s="572" t="s">
        <v>107</v>
      </c>
      <c r="D30" s="572" t="s">
        <v>113</v>
      </c>
      <c r="E30" s="572" t="s">
        <v>67</v>
      </c>
      <c r="F30" s="572" t="s">
        <v>55</v>
      </c>
      <c r="G30" s="572" t="s">
        <v>94</v>
      </c>
      <c r="H30" s="572" t="s">
        <v>87</v>
      </c>
      <c r="I30" s="572" t="s">
        <v>70</v>
      </c>
      <c r="J30" s="572" t="s">
        <v>88</v>
      </c>
      <c r="K30" s="572" t="s">
        <v>89</v>
      </c>
      <c r="L30" s="572" t="s">
        <v>109</v>
      </c>
    </row>
    <row r="31" spans="1:18" ht="15">
      <c r="A31" s="523" t="s">
        <v>421</v>
      </c>
      <c r="B31" s="523" t="s">
        <v>422</v>
      </c>
      <c r="C31" s="524" t="s">
        <v>423</v>
      </c>
      <c r="D31" s="525">
        <v>0</v>
      </c>
      <c r="E31" s="525">
        <v>0</v>
      </c>
      <c r="F31" s="525">
        <v>0</v>
      </c>
      <c r="G31" s="525">
        <v>0</v>
      </c>
      <c r="H31" s="525">
        <v>0</v>
      </c>
      <c r="I31" s="525">
        <v>0</v>
      </c>
      <c r="J31" s="525">
        <v>0</v>
      </c>
      <c r="K31" s="525">
        <v>0</v>
      </c>
      <c r="L31" s="526">
        <f>SUM(D31:K31)</f>
        <v>0</v>
      </c>
    </row>
    <row r="32" spans="1:18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</row>
    <row r="33" spans="1:15" ht="13.5" thickBot="1">
      <c r="A33" s="267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5">
      <c r="A34" s="267"/>
      <c r="B34" s="267"/>
      <c r="C34" s="267"/>
      <c r="D34" s="267"/>
      <c r="E34" s="267"/>
      <c r="F34" s="267"/>
      <c r="G34" s="267"/>
      <c r="H34" s="573" t="s">
        <v>283</v>
      </c>
      <c r="I34" s="574"/>
      <c r="J34" s="575"/>
      <c r="K34" s="575"/>
      <c r="L34" s="544">
        <f>+L21</f>
        <v>65414589</v>
      </c>
      <c r="N34" s="481" t="s">
        <v>228</v>
      </c>
      <c r="O34" s="108">
        <f>SUM(D22:K22)</f>
        <v>65414589</v>
      </c>
    </row>
    <row r="35" spans="1:15">
      <c r="A35" s="267"/>
      <c r="B35" s="267"/>
      <c r="C35" s="267"/>
      <c r="D35" s="267"/>
      <c r="E35" s="267"/>
      <c r="F35" s="267"/>
      <c r="G35" s="267"/>
      <c r="H35" s="576" t="s">
        <v>237</v>
      </c>
      <c r="I35" s="577"/>
      <c r="J35" s="578"/>
      <c r="K35" s="578"/>
      <c r="L35" s="545">
        <f>+L26</f>
        <v>11000000</v>
      </c>
      <c r="N35" s="481"/>
      <c r="O35" s="108">
        <f>SUM(D26:K26)</f>
        <v>11000000</v>
      </c>
    </row>
    <row r="36" spans="1:15">
      <c r="A36" s="267"/>
      <c r="B36" s="267"/>
      <c r="C36" s="267"/>
      <c r="D36" s="267"/>
      <c r="E36" s="267"/>
      <c r="F36" s="267"/>
      <c r="G36" s="267"/>
      <c r="H36" s="576" t="s">
        <v>238</v>
      </c>
      <c r="I36" s="577"/>
      <c r="J36" s="578"/>
      <c r="K36" s="578"/>
      <c r="L36" s="546">
        <f>+L31</f>
        <v>0</v>
      </c>
      <c r="O36" s="108">
        <f>SUM(D31:K31)</f>
        <v>0</v>
      </c>
    </row>
    <row r="37" spans="1:15" ht="13.5" thickBot="1">
      <c r="A37" s="267"/>
      <c r="B37" s="267"/>
      <c r="C37" s="267"/>
      <c r="D37" s="267"/>
      <c r="E37" s="267"/>
      <c r="F37" s="267"/>
      <c r="G37" s="267"/>
      <c r="H37" s="579" t="s">
        <v>104</v>
      </c>
      <c r="I37" s="580"/>
      <c r="J37" s="581"/>
      <c r="K37" s="582"/>
      <c r="L37" s="547">
        <f>+L36+L35+L34</f>
        <v>76414589</v>
      </c>
      <c r="O37" s="534">
        <f>SUM(O34:O36)</f>
        <v>76414589</v>
      </c>
    </row>
    <row r="38" spans="1:15" ht="29.25" customHeight="1">
      <c r="A38" s="322"/>
      <c r="B38" s="322"/>
      <c r="C38" s="322"/>
      <c r="D38" s="322"/>
      <c r="E38" s="322"/>
      <c r="F38" s="322"/>
      <c r="G38" s="322"/>
      <c r="H38" s="322"/>
      <c r="I38" s="322"/>
      <c r="J38" s="322"/>
      <c r="K38" s="410"/>
      <c r="L38" s="404"/>
    </row>
    <row r="39" spans="1:15">
      <c r="A39" s="535" t="s">
        <v>274</v>
      </c>
      <c r="B39" s="359"/>
      <c r="C39" s="359"/>
      <c r="D39" s="359"/>
      <c r="E39" s="358"/>
      <c r="F39" s="9"/>
      <c r="G39" s="9"/>
      <c r="H39" s="9"/>
      <c r="I39" s="9"/>
      <c r="J39" s="9"/>
      <c r="K39" s="9"/>
      <c r="L39" s="320"/>
    </row>
    <row r="40" spans="1:15">
      <c r="A40" s="405" t="s">
        <v>278</v>
      </c>
      <c r="B40" s="9"/>
      <c r="C40" s="9"/>
      <c r="D40" s="406">
        <f>D21</f>
        <v>33557965</v>
      </c>
      <c r="E40" s="406">
        <f t="shared" ref="E40:K40" si="4">E21</f>
        <v>352562</v>
      </c>
      <c r="F40" s="406">
        <f t="shared" si="4"/>
        <v>585286</v>
      </c>
      <c r="G40" s="406">
        <f t="shared" si="4"/>
        <v>29692281</v>
      </c>
      <c r="H40" s="406">
        <f t="shared" si="4"/>
        <v>900561</v>
      </c>
      <c r="I40" s="406">
        <f t="shared" si="4"/>
        <v>325934</v>
      </c>
      <c r="J40" s="406">
        <f t="shared" si="4"/>
        <v>0</v>
      </c>
      <c r="K40" s="406">
        <f t="shared" si="4"/>
        <v>0</v>
      </c>
      <c r="L40" s="407">
        <f>L21</f>
        <v>65414589</v>
      </c>
    </row>
    <row r="41" spans="1:15">
      <c r="A41" s="405" t="s">
        <v>275</v>
      </c>
      <c r="B41" s="9"/>
      <c r="C41" s="9"/>
      <c r="D41" s="494">
        <f>'Schedule B - 1'!C18</f>
        <v>33557965</v>
      </c>
      <c r="E41" s="494">
        <f>'Schedule B - 1'!C19</f>
        <v>352562</v>
      </c>
      <c r="F41" s="494">
        <f>'Schedule B - 1'!C20</f>
        <v>585286</v>
      </c>
      <c r="G41" s="494">
        <f>'Schedule B - 1'!C21</f>
        <v>29692281</v>
      </c>
      <c r="H41" s="494">
        <f>'Schedule B - 1'!C22</f>
        <v>900561</v>
      </c>
      <c r="I41" s="494">
        <f>'Schedule B - 1'!C23</f>
        <v>325934</v>
      </c>
      <c r="J41" s="494">
        <f>'Schedule B - 1'!C24</f>
        <v>360000</v>
      </c>
      <c r="K41" s="494">
        <f>'Schedule B - 1'!C25</f>
        <v>0</v>
      </c>
      <c r="L41" s="495">
        <f>'Schedule B - 1'!C26</f>
        <v>65774589</v>
      </c>
      <c r="M41" s="489"/>
      <c r="N41" s="489"/>
    </row>
    <row r="42" spans="1:15" ht="13.5" thickBot="1">
      <c r="A42" s="536" t="s">
        <v>252</v>
      </c>
      <c r="B42" s="537"/>
      <c r="C42" s="537"/>
      <c r="D42" s="496">
        <f>+D40-D41</f>
        <v>0</v>
      </c>
      <c r="E42" s="496">
        <f t="shared" ref="E42:L42" si="5">+E40-E41</f>
        <v>0</v>
      </c>
      <c r="F42" s="496">
        <f t="shared" si="5"/>
        <v>0</v>
      </c>
      <c r="G42" s="496">
        <f t="shared" si="5"/>
        <v>0</v>
      </c>
      <c r="H42" s="496">
        <f t="shared" si="5"/>
        <v>0</v>
      </c>
      <c r="I42" s="496">
        <f t="shared" si="5"/>
        <v>0</v>
      </c>
      <c r="J42" s="496">
        <f t="shared" si="5"/>
        <v>-360000</v>
      </c>
      <c r="K42" s="496">
        <f t="shared" si="5"/>
        <v>0</v>
      </c>
      <c r="L42" s="497">
        <f t="shared" si="5"/>
        <v>-360000</v>
      </c>
      <c r="M42" s="489"/>
      <c r="N42" s="489"/>
    </row>
    <row r="43" spans="1:15">
      <c r="A43" s="498" t="s">
        <v>281</v>
      </c>
      <c r="B43" s="322"/>
      <c r="C43" s="322"/>
      <c r="D43" s="322"/>
      <c r="E43" s="322"/>
      <c r="F43" s="322"/>
      <c r="G43" s="322"/>
      <c r="H43" s="322"/>
      <c r="I43" s="322"/>
      <c r="J43" s="322"/>
      <c r="K43" s="322"/>
      <c r="L43" s="323"/>
    </row>
    <row r="45" spans="1:15">
      <c r="A45" s="535" t="s">
        <v>338</v>
      </c>
      <c r="B45" s="538"/>
      <c r="C45" s="538"/>
      <c r="D45" s="538"/>
      <c r="E45" s="538"/>
      <c r="F45" s="538"/>
      <c r="G45" s="538"/>
      <c r="H45" s="538"/>
      <c r="I45" s="538"/>
      <c r="J45" s="538"/>
      <c r="K45" s="538"/>
      <c r="L45" s="539"/>
    </row>
    <row r="46" spans="1:15" ht="12.75" customHeight="1">
      <c r="A46" s="405" t="s">
        <v>279</v>
      </c>
      <c r="B46" s="9"/>
      <c r="C46" s="9"/>
      <c r="D46" s="490">
        <f t="shared" ref="D46:L46" si="6">D25</f>
        <v>6650000</v>
      </c>
      <c r="E46" s="490">
        <f t="shared" si="6"/>
        <v>65000</v>
      </c>
      <c r="F46" s="490">
        <f t="shared" si="6"/>
        <v>0</v>
      </c>
      <c r="G46" s="490">
        <f t="shared" si="6"/>
        <v>4159000</v>
      </c>
      <c r="H46" s="490">
        <f t="shared" si="6"/>
        <v>6000</v>
      </c>
      <c r="I46" s="490">
        <f t="shared" si="6"/>
        <v>0</v>
      </c>
      <c r="J46" s="490">
        <f t="shared" si="6"/>
        <v>120000</v>
      </c>
      <c r="K46" s="490">
        <f t="shared" si="6"/>
        <v>0</v>
      </c>
      <c r="L46" s="540">
        <f t="shared" si="6"/>
        <v>11000000</v>
      </c>
    </row>
    <row r="47" spans="1:15">
      <c r="A47" s="405" t="s">
        <v>275</v>
      </c>
      <c r="B47" s="9"/>
      <c r="C47" s="9"/>
      <c r="D47" s="490">
        <f>'Schedule B - II'!C21</f>
        <v>6650000</v>
      </c>
      <c r="E47" s="490">
        <f>'Schedule B - II'!C22</f>
        <v>65000</v>
      </c>
      <c r="F47" s="490">
        <f>'Schedule B - II'!C23</f>
        <v>0</v>
      </c>
      <c r="G47" s="490">
        <f>'Schedule B - II'!C24</f>
        <v>4159000</v>
      </c>
      <c r="H47" s="490">
        <f>'Schedule B - II'!C25</f>
        <v>6000</v>
      </c>
      <c r="I47" s="490">
        <f>'Schedule B - II'!C26</f>
        <v>0</v>
      </c>
      <c r="J47" s="490">
        <f>'Schedule B - II'!C27</f>
        <v>120000</v>
      </c>
      <c r="K47" s="490">
        <f>'Schedule B - II'!C28</f>
        <v>0</v>
      </c>
      <c r="L47" s="540">
        <f>'Schedule B - II'!C29</f>
        <v>11000000</v>
      </c>
    </row>
    <row r="48" spans="1:15" ht="13.5" thickBot="1">
      <c r="A48" s="536" t="s">
        <v>252</v>
      </c>
      <c r="B48" s="537"/>
      <c r="C48" s="537"/>
      <c r="D48" s="496">
        <f>+D46-D47</f>
        <v>0</v>
      </c>
      <c r="E48" s="496">
        <f t="shared" ref="E48:L48" si="7">+E46-E47</f>
        <v>0</v>
      </c>
      <c r="F48" s="496">
        <f t="shared" si="7"/>
        <v>0</v>
      </c>
      <c r="G48" s="496">
        <f t="shared" si="7"/>
        <v>0</v>
      </c>
      <c r="H48" s="496">
        <f t="shared" si="7"/>
        <v>0</v>
      </c>
      <c r="I48" s="496">
        <f t="shared" si="7"/>
        <v>0</v>
      </c>
      <c r="J48" s="496">
        <f t="shared" si="7"/>
        <v>0</v>
      </c>
      <c r="K48" s="496">
        <f t="shared" si="7"/>
        <v>0</v>
      </c>
      <c r="L48" s="497">
        <f t="shared" si="7"/>
        <v>0</v>
      </c>
    </row>
    <row r="49" spans="1:12">
      <c r="A49" s="541" t="s">
        <v>281</v>
      </c>
      <c r="B49" s="542"/>
      <c r="C49" s="542"/>
      <c r="D49" s="542"/>
      <c r="E49" s="542"/>
      <c r="F49" s="542"/>
      <c r="G49" s="542"/>
      <c r="H49" s="542"/>
      <c r="I49" s="542"/>
      <c r="J49" s="542"/>
      <c r="K49" s="542"/>
      <c r="L49" s="543"/>
    </row>
  </sheetData>
  <mergeCells count="7">
    <mergeCell ref="F26:G26"/>
    <mergeCell ref="H26:I26"/>
    <mergeCell ref="I7:J7"/>
    <mergeCell ref="B8:E8"/>
    <mergeCell ref="I8:L8"/>
    <mergeCell ref="F22:G22"/>
    <mergeCell ref="H22:I22"/>
  </mergeCells>
  <printOptions horizontalCentered="1" verticalCentered="1"/>
  <pageMargins left="0.25" right="0.25" top="0.75" bottom="0.25" header="0.25" footer="0.15"/>
  <pageSetup scale="74" orientation="landscape" r:id="rId1"/>
  <headerFooter alignWithMargins="0">
    <oddHeader>&amp;C&amp;"Times New Roman,Bold"&amp;14Oklahoma State Regents for Higher Education
655 Research Parkway, Suite 200
Oklahoma City, OK  73104</oddHeader>
    <oddFooter>&amp;R&amp;6Created:  May 8,2012  Printed:  &amp;D   &amp;T    &amp;Z&amp;F   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N38"/>
  <sheetViews>
    <sheetView zoomScale="75" workbookViewId="0">
      <selection activeCell="S23" sqref="S23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7" customFormat="1" ht="18.75">
      <c r="A3" s="6" t="s">
        <v>322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4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4" ht="5.25" customHeight="1"/>
    <row r="10" spans="1:14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  <c r="N11" s="426" t="s">
        <v>282</v>
      </c>
    </row>
    <row r="12" spans="1:14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96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97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98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99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100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101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153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102</v>
      </c>
      <c r="B20" s="423" t="s">
        <v>173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272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276</v>
      </c>
      <c r="B22" s="413"/>
      <c r="C22" s="414"/>
      <c r="D22" s="415">
        <f>+D21</f>
        <v>0</v>
      </c>
      <c r="E22" s="416">
        <f>+E21</f>
        <v>0</v>
      </c>
      <c r="F22" s="728">
        <f>+F21+G21</f>
        <v>0</v>
      </c>
      <c r="G22" s="729"/>
      <c r="H22" s="728">
        <f>+H21+I21</f>
        <v>0</v>
      </c>
      <c r="I22" s="729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ht="19.5" customHeight="1" thickBot="1">
      <c r="A23" s="64"/>
      <c r="B23" s="71"/>
      <c r="C23" s="65"/>
      <c r="D23" s="56">
        <v>0</v>
      </c>
      <c r="E23" s="55">
        <v>0</v>
      </c>
      <c r="F23" s="109">
        <v>0</v>
      </c>
      <c r="G23" s="109">
        <v>0</v>
      </c>
      <c r="H23" s="109">
        <v>0</v>
      </c>
      <c r="I23" s="109">
        <v>0</v>
      </c>
      <c r="J23" s="403">
        <v>0</v>
      </c>
      <c r="K23" s="56">
        <v>0</v>
      </c>
      <c r="L23" s="411">
        <f>SUM(D23:K23)</f>
        <v>0</v>
      </c>
      <c r="N23" s="428"/>
    </row>
    <row r="24" spans="1:14" s="267" customFormat="1" ht="19.5" customHeight="1" thickBot="1">
      <c r="A24" s="412"/>
      <c r="B24" s="413"/>
      <c r="C24" s="414"/>
      <c r="D24" s="415">
        <f>+D23</f>
        <v>0</v>
      </c>
      <c r="E24" s="415">
        <f>+E23</f>
        <v>0</v>
      </c>
      <c r="F24" s="417"/>
      <c r="G24" s="418">
        <f>+F23+G23</f>
        <v>0</v>
      </c>
      <c r="H24" s="417"/>
      <c r="I24" s="418">
        <f>+H23+I23</f>
        <v>0</v>
      </c>
      <c r="J24" s="415">
        <f>+J23</f>
        <v>0</v>
      </c>
      <c r="K24" s="415">
        <f>+K23</f>
        <v>0</v>
      </c>
      <c r="L24" s="415">
        <f>+L23</f>
        <v>0</v>
      </c>
      <c r="N24" s="428">
        <f>SUM(D24:K24)</f>
        <v>0</v>
      </c>
    </row>
    <row r="25" spans="1:14" ht="27.75" customHeight="1" thickBot="1">
      <c r="A25" s="64" t="s">
        <v>103</v>
      </c>
      <c r="B25" s="71"/>
      <c r="C25" s="107" t="s">
        <v>229</v>
      </c>
      <c r="D25" s="56">
        <f>'Schedule B - II'!C21</f>
        <v>6650000</v>
      </c>
      <c r="E25" s="56">
        <f>'Schedule B - II'!C22</f>
        <v>65000</v>
      </c>
      <c r="F25" s="110">
        <f>'Schedule B - II'!C23</f>
        <v>0</v>
      </c>
      <c r="G25" s="110">
        <f>'Schedule B - II'!C24</f>
        <v>4159000</v>
      </c>
      <c r="H25" s="110">
        <f>'Schedule B - II'!C25</f>
        <v>6000</v>
      </c>
      <c r="I25" s="110">
        <f>'Schedule B - II'!C26</f>
        <v>0</v>
      </c>
      <c r="J25" s="56">
        <f>'Schedule B - II'!C27</f>
        <v>120000</v>
      </c>
      <c r="K25" s="56">
        <f>'Schedule B - II'!C28</f>
        <v>0</v>
      </c>
      <c r="L25" s="56">
        <f>SUM(D25:K25)</f>
        <v>11000000</v>
      </c>
      <c r="N25" s="427"/>
    </row>
    <row r="26" spans="1:14" s="267" customFormat="1" ht="27.75" customHeight="1" thickBot="1">
      <c r="A26" s="420" t="s">
        <v>230</v>
      </c>
      <c r="B26" s="421"/>
      <c r="C26" s="422"/>
      <c r="D26" s="415">
        <f>+D25</f>
        <v>6650000</v>
      </c>
      <c r="E26" s="416">
        <f>+E25</f>
        <v>65000</v>
      </c>
      <c r="F26" s="728">
        <f>+F25+G25</f>
        <v>4159000</v>
      </c>
      <c r="G26" s="729"/>
      <c r="H26" s="728">
        <f>+H25+I25</f>
        <v>6000</v>
      </c>
      <c r="I26" s="729"/>
      <c r="J26" s="419">
        <f>J25</f>
        <v>120000</v>
      </c>
      <c r="K26" s="415">
        <f>+K25</f>
        <v>0</v>
      </c>
      <c r="L26" s="415">
        <f>+L25</f>
        <v>11000000</v>
      </c>
      <c r="N26" s="428">
        <f>SUM(D26:K26)</f>
        <v>11000000</v>
      </c>
    </row>
    <row r="27" spans="1:14" s="1" customFormat="1" ht="24" customHeight="1">
      <c r="A27" s="68" t="s">
        <v>104</v>
      </c>
      <c r="B27" s="72"/>
      <c r="C27" s="69"/>
      <c r="D27" s="57">
        <f>D21+D24+D25</f>
        <v>6650000</v>
      </c>
      <c r="E27" s="57">
        <f t="shared" ref="E27:L27" si="2">E21+E24+E25</f>
        <v>65000</v>
      </c>
      <c r="F27" s="57">
        <f t="shared" si="2"/>
        <v>0</v>
      </c>
      <c r="G27" s="57">
        <f t="shared" si="2"/>
        <v>4159000</v>
      </c>
      <c r="H27" s="57">
        <f t="shared" si="2"/>
        <v>6000</v>
      </c>
      <c r="I27" s="57">
        <f t="shared" si="2"/>
        <v>0</v>
      </c>
      <c r="J27" s="57">
        <f t="shared" si="2"/>
        <v>120000</v>
      </c>
      <c r="K27" s="57">
        <f t="shared" si="2"/>
        <v>0</v>
      </c>
      <c r="L27" s="57">
        <f t="shared" si="2"/>
        <v>11000000</v>
      </c>
      <c r="N27" s="430">
        <f>SUM(D27:K27)</f>
        <v>11000000</v>
      </c>
    </row>
    <row r="29" spans="1:14">
      <c r="K29" s="101" t="s">
        <v>228</v>
      </c>
      <c r="L29" s="108">
        <f>SUM(D27:K27)</f>
        <v>11000000</v>
      </c>
    </row>
    <row r="30" spans="1:14" ht="6" customHeight="1">
      <c r="A30" s="322"/>
      <c r="B30" s="322"/>
      <c r="C30" s="322"/>
      <c r="D30" s="322"/>
      <c r="E30" s="322"/>
      <c r="F30" s="322"/>
      <c r="G30" s="322"/>
      <c r="H30" s="322"/>
      <c r="I30" s="322"/>
      <c r="J30" s="322"/>
      <c r="K30" s="410"/>
      <c r="L30" s="404"/>
    </row>
    <row r="31" spans="1:14">
      <c r="A31" s="405" t="s">
        <v>274</v>
      </c>
      <c r="B31" s="359"/>
      <c r="C31" s="359"/>
      <c r="D31" s="359"/>
      <c r="E31" s="358"/>
      <c r="F31" s="9"/>
      <c r="G31" s="9"/>
      <c r="H31" s="9"/>
      <c r="I31" s="9"/>
      <c r="J31" s="9"/>
      <c r="K31" s="9"/>
      <c r="L31" s="320"/>
    </row>
    <row r="32" spans="1:14">
      <c r="A32" s="405" t="s">
        <v>278</v>
      </c>
      <c r="B32" s="9"/>
      <c r="C32" s="9"/>
      <c r="D32" s="406">
        <f>D21</f>
        <v>0</v>
      </c>
      <c r="E32" s="406">
        <f t="shared" ref="E32:K32" si="3">E21</f>
        <v>0</v>
      </c>
      <c r="F32" s="406">
        <f t="shared" si="3"/>
        <v>0</v>
      </c>
      <c r="G32" s="406">
        <f t="shared" si="3"/>
        <v>0</v>
      </c>
      <c r="H32" s="406">
        <f t="shared" si="3"/>
        <v>0</v>
      </c>
      <c r="I32" s="406">
        <f t="shared" si="3"/>
        <v>0</v>
      </c>
      <c r="J32" s="406">
        <f t="shared" si="3"/>
        <v>0</v>
      </c>
      <c r="K32" s="406">
        <f t="shared" si="3"/>
        <v>0</v>
      </c>
      <c r="L32" s="407">
        <f>L21</f>
        <v>0</v>
      </c>
    </row>
    <row r="33" spans="1:12" hidden="1">
      <c r="A33" s="405" t="s">
        <v>305</v>
      </c>
      <c r="B33" s="9"/>
      <c r="C33" s="9"/>
      <c r="D33" s="404">
        <f t="shared" ref="D33:L33" si="4">D23</f>
        <v>0</v>
      </c>
      <c r="E33" s="404">
        <f t="shared" si="4"/>
        <v>0</v>
      </c>
      <c r="F33" s="404">
        <f t="shared" si="4"/>
        <v>0</v>
      </c>
      <c r="G33" s="404">
        <f t="shared" si="4"/>
        <v>0</v>
      </c>
      <c r="H33" s="404">
        <f t="shared" si="4"/>
        <v>0</v>
      </c>
      <c r="I33" s="404">
        <f t="shared" si="4"/>
        <v>0</v>
      </c>
      <c r="J33" s="404">
        <f t="shared" si="4"/>
        <v>0</v>
      </c>
      <c r="K33" s="404">
        <f t="shared" si="4"/>
        <v>0</v>
      </c>
      <c r="L33" s="408">
        <f t="shared" si="4"/>
        <v>0</v>
      </c>
    </row>
    <row r="34" spans="1:12">
      <c r="A34" s="405" t="s">
        <v>280</v>
      </c>
      <c r="B34" s="9"/>
      <c r="C34" s="9"/>
      <c r="D34" s="406">
        <f>SUM(D32:D33)</f>
        <v>0</v>
      </c>
      <c r="E34" s="406">
        <f t="shared" ref="E34:L34" si="5">SUM(E32:E33)</f>
        <v>0</v>
      </c>
      <c r="F34" s="406">
        <f t="shared" si="5"/>
        <v>0</v>
      </c>
      <c r="G34" s="406">
        <f t="shared" si="5"/>
        <v>0</v>
      </c>
      <c r="H34" s="406">
        <f t="shared" si="5"/>
        <v>0</v>
      </c>
      <c r="I34" s="406">
        <f t="shared" si="5"/>
        <v>0</v>
      </c>
      <c r="J34" s="406">
        <f t="shared" si="5"/>
        <v>0</v>
      </c>
      <c r="K34" s="406">
        <f t="shared" si="5"/>
        <v>0</v>
      </c>
      <c r="L34" s="407">
        <f t="shared" si="5"/>
        <v>0</v>
      </c>
    </row>
    <row r="35" spans="1:12">
      <c r="A35" s="405" t="s">
        <v>275</v>
      </c>
      <c r="B35" s="9"/>
      <c r="C35" s="9"/>
      <c r="D35" s="322">
        <f>'Schedule B - 1'!C18</f>
        <v>33557965</v>
      </c>
      <c r="E35" s="322">
        <f>'Schedule B - 1'!C19</f>
        <v>352562</v>
      </c>
      <c r="F35" s="322">
        <f>'Schedule B - 1'!C20</f>
        <v>585286</v>
      </c>
      <c r="G35" s="322">
        <f>'Schedule B - 1'!C21</f>
        <v>29692281</v>
      </c>
      <c r="H35" s="322">
        <f>'Schedule B - 1'!C22</f>
        <v>900561</v>
      </c>
      <c r="I35" s="322">
        <f>'Schedule B - 1'!C23</f>
        <v>325934</v>
      </c>
      <c r="J35" s="322">
        <f>'Schedule B - 1'!C24</f>
        <v>360000</v>
      </c>
      <c r="K35" s="322">
        <f>'Schedule B - 1'!C25</f>
        <v>0</v>
      </c>
      <c r="L35" s="323">
        <f>'Schedule B - 1'!C26</f>
        <v>65774589</v>
      </c>
    </row>
    <row r="36" spans="1:12" ht="13.5" thickBot="1">
      <c r="A36" s="405" t="s">
        <v>252</v>
      </c>
      <c r="B36" s="9"/>
      <c r="C36" s="9"/>
      <c r="D36" s="316">
        <f>+D34-D35</f>
        <v>-33557965</v>
      </c>
      <c r="E36" s="316">
        <f t="shared" ref="E36:L36" si="6">+E34-E35</f>
        <v>-352562</v>
      </c>
      <c r="F36" s="316">
        <f t="shared" si="6"/>
        <v>-585286</v>
      </c>
      <c r="G36" s="316">
        <f t="shared" si="6"/>
        <v>-29692281</v>
      </c>
      <c r="H36" s="316">
        <f t="shared" si="6"/>
        <v>-900561</v>
      </c>
      <c r="I36" s="316">
        <f t="shared" si="6"/>
        <v>-325934</v>
      </c>
      <c r="J36" s="316">
        <f t="shared" si="6"/>
        <v>-360000</v>
      </c>
      <c r="K36" s="316">
        <f t="shared" si="6"/>
        <v>0</v>
      </c>
      <c r="L36" s="409">
        <f t="shared" si="6"/>
        <v>-65774589</v>
      </c>
    </row>
    <row r="37" spans="1:12">
      <c r="A37" s="424" t="s">
        <v>281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2"/>
      <c r="L37" s="323"/>
    </row>
    <row r="38" spans="1:12" ht="6" customHeight="1"/>
  </sheetData>
  <customSheetViews>
    <customSheetView guid="{B0D17E88-828B-4823-ACAC-0E30538F57BB}" scale="75" fitToPage="1" hiddenRows="1">
      <selection activeCell="O43" sqref="A1:O43"/>
      <pageMargins left="0.25" right="0.25" top="0.75" bottom="0.25" header="0.25" footer="0.15"/>
      <printOptions horizontalCentered="1" verticalCentered="1"/>
      <pageSetup scale="79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6:G26"/>
    <mergeCell ref="H26:I26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79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N47"/>
  <sheetViews>
    <sheetView topLeftCell="A4" zoomScale="75" workbookViewId="0">
      <selection activeCell="G20" sqref="G20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7" customFormat="1" ht="18.75">
      <c r="A3" s="6" t="s">
        <v>290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4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4" ht="5.25" customHeight="1"/>
    <row r="10" spans="1:14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  <c r="N11" s="426" t="s">
        <v>282</v>
      </c>
    </row>
    <row r="12" spans="1:14" ht="23.25" customHeight="1">
      <c r="A12" s="73" t="s">
        <v>284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96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97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98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99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100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101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153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102</v>
      </c>
      <c r="B20" s="423" t="s">
        <v>173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272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276</v>
      </c>
      <c r="B22" s="413"/>
      <c r="C22" s="414"/>
      <c r="D22" s="415">
        <f>+D21</f>
        <v>0</v>
      </c>
      <c r="E22" s="416">
        <f>+E21</f>
        <v>0</v>
      </c>
      <c r="F22" s="728">
        <f>+F21+G21</f>
        <v>0</v>
      </c>
      <c r="G22" s="729"/>
      <c r="H22" s="728">
        <f>+H21+I21</f>
        <v>0</v>
      </c>
      <c r="I22" s="729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ht="19.5" customHeight="1">
      <c r="A23" s="431" t="s">
        <v>285</v>
      </c>
      <c r="B23" s="432"/>
      <c r="C23" s="433"/>
      <c r="D23" s="53"/>
      <c r="E23" s="54"/>
      <c r="F23" s="54"/>
      <c r="G23" s="54"/>
      <c r="H23" s="54"/>
      <c r="I23" s="54"/>
      <c r="J23" s="54"/>
      <c r="K23" s="54"/>
      <c r="L23" s="54"/>
      <c r="N23" s="428"/>
    </row>
    <row r="24" spans="1:14" ht="19.5" customHeight="1">
      <c r="A24" s="303" t="s">
        <v>96</v>
      </c>
      <c r="B24" s="304"/>
      <c r="C24" s="305"/>
      <c r="D24" s="306"/>
      <c r="E24" s="306"/>
      <c r="F24" s="306"/>
      <c r="G24" s="306"/>
      <c r="H24" s="306"/>
      <c r="I24" s="306"/>
      <c r="J24" s="306"/>
      <c r="K24" s="306"/>
      <c r="L24" s="306">
        <f t="shared" ref="L24:L31" si="2">SUM(D24:K24)</f>
        <v>0</v>
      </c>
      <c r="N24" s="428"/>
    </row>
    <row r="25" spans="1:14" ht="19.5" customHeight="1">
      <c r="A25" s="303" t="s">
        <v>97</v>
      </c>
      <c r="B25" s="304"/>
      <c r="C25" s="305"/>
      <c r="D25" s="306"/>
      <c r="E25" s="306"/>
      <c r="F25" s="306"/>
      <c r="G25" s="306"/>
      <c r="H25" s="306"/>
      <c r="I25" s="306"/>
      <c r="J25" s="306"/>
      <c r="K25" s="306"/>
      <c r="L25" s="306">
        <f t="shared" si="2"/>
        <v>0</v>
      </c>
      <c r="N25" s="428"/>
    </row>
    <row r="26" spans="1:14" ht="19.5" customHeight="1">
      <c r="A26" s="303" t="s">
        <v>98</v>
      </c>
      <c r="B26" s="304"/>
      <c r="C26" s="305"/>
      <c r="D26" s="306"/>
      <c r="E26" s="306"/>
      <c r="F26" s="306"/>
      <c r="G26" s="306"/>
      <c r="H26" s="306"/>
      <c r="I26" s="306"/>
      <c r="J26" s="306"/>
      <c r="K26" s="306"/>
      <c r="L26" s="306">
        <f t="shared" si="2"/>
        <v>0</v>
      </c>
      <c r="N26" s="428"/>
    </row>
    <row r="27" spans="1:14" ht="19.5" customHeight="1">
      <c r="A27" s="303" t="s">
        <v>99</v>
      </c>
      <c r="B27" s="304"/>
      <c r="C27" s="305"/>
      <c r="D27" s="306"/>
      <c r="E27" s="306"/>
      <c r="F27" s="306"/>
      <c r="G27" s="306"/>
      <c r="H27" s="306"/>
      <c r="I27" s="306"/>
      <c r="J27" s="306"/>
      <c r="K27" s="306"/>
      <c r="L27" s="306">
        <f t="shared" si="2"/>
        <v>0</v>
      </c>
      <c r="N27" s="428"/>
    </row>
    <row r="28" spans="1:14" ht="19.5" customHeight="1">
      <c r="A28" s="303" t="s">
        <v>100</v>
      </c>
      <c r="B28" s="304"/>
      <c r="C28" s="305"/>
      <c r="D28" s="306"/>
      <c r="E28" s="306"/>
      <c r="F28" s="306"/>
      <c r="G28" s="306"/>
      <c r="H28" s="306"/>
      <c r="I28" s="306"/>
      <c r="J28" s="306"/>
      <c r="K28" s="306"/>
      <c r="L28" s="306">
        <f t="shared" si="2"/>
        <v>0</v>
      </c>
      <c r="N28" s="428"/>
    </row>
    <row r="29" spans="1:14" ht="19.5" customHeight="1">
      <c r="A29" s="303" t="s">
        <v>101</v>
      </c>
      <c r="B29" s="304"/>
      <c r="C29" s="305"/>
      <c r="D29" s="306"/>
      <c r="E29" s="306"/>
      <c r="F29" s="306"/>
      <c r="G29" s="306"/>
      <c r="H29" s="306"/>
      <c r="I29" s="306"/>
      <c r="J29" s="306"/>
      <c r="K29" s="306"/>
      <c r="L29" s="306">
        <f t="shared" si="2"/>
        <v>0</v>
      </c>
      <c r="N29" s="428"/>
    </row>
    <row r="30" spans="1:14" ht="19.5" customHeight="1">
      <c r="A30" s="303" t="s">
        <v>153</v>
      </c>
      <c r="B30" s="304"/>
      <c r="C30" s="305"/>
      <c r="D30" s="306"/>
      <c r="E30" s="306"/>
      <c r="F30" s="306"/>
      <c r="G30" s="306"/>
      <c r="H30" s="306"/>
      <c r="I30" s="306"/>
      <c r="J30" s="306"/>
      <c r="K30" s="306"/>
      <c r="L30" s="306">
        <f t="shared" si="2"/>
        <v>0</v>
      </c>
      <c r="N30" s="428"/>
    </row>
    <row r="31" spans="1:14" ht="19.5" customHeight="1">
      <c r="A31" s="303" t="s">
        <v>102</v>
      </c>
      <c r="B31" s="423" t="s">
        <v>173</v>
      </c>
      <c r="C31" s="307"/>
      <c r="D31" s="306"/>
      <c r="E31" s="306"/>
      <c r="F31" s="306"/>
      <c r="G31" s="306"/>
      <c r="H31" s="306"/>
      <c r="I31" s="306"/>
      <c r="J31" s="306"/>
      <c r="K31" s="306"/>
      <c r="L31" s="306">
        <f t="shared" si="2"/>
        <v>0</v>
      </c>
      <c r="N31" s="428"/>
    </row>
    <row r="32" spans="1:14" ht="19.5" customHeight="1" thickBot="1">
      <c r="A32" s="64" t="s">
        <v>273</v>
      </c>
      <c r="B32" s="71"/>
      <c r="C32" s="65"/>
      <c r="D32" s="55">
        <f t="shared" ref="D32:L32" si="3">D24+D25+D26+D27+D28+D29+D30+D31</f>
        <v>0</v>
      </c>
      <c r="E32" s="55">
        <f t="shared" si="3"/>
        <v>0</v>
      </c>
      <c r="F32" s="55">
        <f t="shared" si="3"/>
        <v>0</v>
      </c>
      <c r="G32" s="55">
        <f t="shared" si="3"/>
        <v>0</v>
      </c>
      <c r="H32" s="55">
        <f t="shared" si="3"/>
        <v>0</v>
      </c>
      <c r="I32" s="55">
        <f t="shared" si="3"/>
        <v>0</v>
      </c>
      <c r="J32" s="55">
        <f t="shared" si="3"/>
        <v>0</v>
      </c>
      <c r="K32" s="55">
        <f t="shared" si="3"/>
        <v>0</v>
      </c>
      <c r="L32" s="55">
        <f t="shared" si="3"/>
        <v>0</v>
      </c>
      <c r="N32" s="428"/>
    </row>
    <row r="33" spans="1:14" s="267" customFormat="1" ht="19.5" customHeight="1" thickBot="1">
      <c r="A33" s="412" t="s">
        <v>277</v>
      </c>
      <c r="B33" s="413"/>
      <c r="C33" s="414"/>
      <c r="D33" s="415">
        <f>+D23</f>
        <v>0</v>
      </c>
      <c r="E33" s="415">
        <f>+E23</f>
        <v>0</v>
      </c>
      <c r="F33" s="417"/>
      <c r="G33" s="418">
        <f>+F23+G23</f>
        <v>0</v>
      </c>
      <c r="H33" s="417"/>
      <c r="I33" s="418">
        <f>+H23+I23</f>
        <v>0</v>
      </c>
      <c r="J33" s="415">
        <f>+J23</f>
        <v>0</v>
      </c>
      <c r="K33" s="415">
        <f>+K23</f>
        <v>0</v>
      </c>
      <c r="L33" s="415">
        <f>+L23</f>
        <v>0</v>
      </c>
      <c r="N33" s="428">
        <f>SUM(D33:K33)</f>
        <v>0</v>
      </c>
    </row>
    <row r="34" spans="1:14" ht="27.75" customHeight="1" thickBot="1">
      <c r="A34" s="64" t="s">
        <v>103</v>
      </c>
      <c r="B34" s="71"/>
      <c r="C34" s="107" t="s">
        <v>229</v>
      </c>
      <c r="D34" s="56">
        <f>'Schedule B - II'!C21</f>
        <v>6650000</v>
      </c>
      <c r="E34" s="56">
        <f>'Schedule B - II'!C22</f>
        <v>65000</v>
      </c>
      <c r="F34" s="110">
        <f>'Schedule B - II'!C23</f>
        <v>0</v>
      </c>
      <c r="G34" s="110">
        <f>'Schedule B - II'!C24</f>
        <v>4159000</v>
      </c>
      <c r="H34" s="110">
        <f>'Schedule B - II'!C25</f>
        <v>6000</v>
      </c>
      <c r="I34" s="110">
        <f>'Schedule B - II'!C26</f>
        <v>0</v>
      </c>
      <c r="J34" s="56">
        <f>'Schedule B - II'!C27</f>
        <v>120000</v>
      </c>
      <c r="K34" s="56">
        <f>'Schedule B - II'!C28</f>
        <v>0</v>
      </c>
      <c r="L34" s="56">
        <f>SUM(D34:K34)</f>
        <v>11000000</v>
      </c>
      <c r="N34" s="427"/>
    </row>
    <row r="35" spans="1:14" s="267" customFormat="1" ht="27.75" customHeight="1" thickBot="1">
      <c r="A35" s="420" t="s">
        <v>230</v>
      </c>
      <c r="B35" s="421"/>
      <c r="C35" s="422"/>
      <c r="D35" s="415">
        <f>+D34</f>
        <v>6650000</v>
      </c>
      <c r="E35" s="416">
        <f>+E34</f>
        <v>65000</v>
      </c>
      <c r="F35" s="728">
        <f>+F34+G34</f>
        <v>4159000</v>
      </c>
      <c r="G35" s="729"/>
      <c r="H35" s="728">
        <f>+H34+I34</f>
        <v>6000</v>
      </c>
      <c r="I35" s="729"/>
      <c r="J35" s="419">
        <f>J34</f>
        <v>120000</v>
      </c>
      <c r="K35" s="415">
        <f>+K34</f>
        <v>0</v>
      </c>
      <c r="L35" s="415">
        <f>+L34</f>
        <v>11000000</v>
      </c>
      <c r="N35" s="428">
        <f>SUM(D35:K35)</f>
        <v>11000000</v>
      </c>
    </row>
    <row r="36" spans="1:14" s="1" customFormat="1" ht="24" customHeight="1">
      <c r="A36" s="68" t="s">
        <v>104</v>
      </c>
      <c r="B36" s="72"/>
      <c r="C36" s="69"/>
      <c r="D36" s="57">
        <f t="shared" ref="D36:L36" si="4">D21+D33+D34</f>
        <v>6650000</v>
      </c>
      <c r="E36" s="57">
        <f t="shared" si="4"/>
        <v>65000</v>
      </c>
      <c r="F36" s="57">
        <f t="shared" si="4"/>
        <v>0</v>
      </c>
      <c r="G36" s="57">
        <f t="shared" si="4"/>
        <v>4159000</v>
      </c>
      <c r="H36" s="57">
        <f t="shared" si="4"/>
        <v>6000</v>
      </c>
      <c r="I36" s="57">
        <f t="shared" si="4"/>
        <v>0</v>
      </c>
      <c r="J36" s="57">
        <f t="shared" si="4"/>
        <v>120000</v>
      </c>
      <c r="K36" s="57">
        <f t="shared" si="4"/>
        <v>0</v>
      </c>
      <c r="L36" s="57">
        <f t="shared" si="4"/>
        <v>11000000</v>
      </c>
      <c r="N36" s="430">
        <f>SUM(D36:K36)</f>
        <v>11000000</v>
      </c>
    </row>
    <row r="38" spans="1:14">
      <c r="K38" s="101" t="s">
        <v>228</v>
      </c>
      <c r="L38" s="108">
        <f>SUM(D36:K36)</f>
        <v>11000000</v>
      </c>
    </row>
    <row r="39" spans="1:14" ht="6" customHeight="1">
      <c r="A39" s="322"/>
      <c r="B39" s="322"/>
      <c r="C39" s="322"/>
      <c r="D39" s="322"/>
      <c r="E39" s="322"/>
      <c r="F39" s="322"/>
      <c r="G39" s="322"/>
      <c r="H39" s="322"/>
      <c r="I39" s="322"/>
      <c r="J39" s="322"/>
      <c r="K39" s="410"/>
      <c r="L39" s="404"/>
    </row>
    <row r="40" spans="1:14">
      <c r="A40" s="405" t="s">
        <v>274</v>
      </c>
      <c r="B40" s="359"/>
      <c r="C40" s="359"/>
      <c r="D40" s="359"/>
      <c r="E40" s="358"/>
      <c r="F40" s="9"/>
      <c r="G40" s="9"/>
      <c r="H40" s="9"/>
      <c r="I40" s="9"/>
      <c r="J40" s="9"/>
      <c r="K40" s="9"/>
      <c r="L40" s="320"/>
    </row>
    <row r="41" spans="1:14">
      <c r="A41" s="405" t="s">
        <v>278</v>
      </c>
      <c r="B41" s="9"/>
      <c r="C41" s="9"/>
      <c r="D41" s="406">
        <f t="shared" ref="D41:L41" si="5">D21</f>
        <v>0</v>
      </c>
      <c r="E41" s="406">
        <f t="shared" si="5"/>
        <v>0</v>
      </c>
      <c r="F41" s="406">
        <f t="shared" si="5"/>
        <v>0</v>
      </c>
      <c r="G41" s="406">
        <f t="shared" si="5"/>
        <v>0</v>
      </c>
      <c r="H41" s="406">
        <f t="shared" si="5"/>
        <v>0</v>
      </c>
      <c r="I41" s="406">
        <f t="shared" si="5"/>
        <v>0</v>
      </c>
      <c r="J41" s="406">
        <f t="shared" si="5"/>
        <v>0</v>
      </c>
      <c r="K41" s="406">
        <f t="shared" si="5"/>
        <v>0</v>
      </c>
      <c r="L41" s="407">
        <f t="shared" si="5"/>
        <v>0</v>
      </c>
    </row>
    <row r="42" spans="1:14">
      <c r="A42" s="405" t="s">
        <v>279</v>
      </c>
      <c r="B42" s="9"/>
      <c r="C42" s="9"/>
      <c r="D42" s="404">
        <f t="shared" ref="D42:L42" si="6">D23</f>
        <v>0</v>
      </c>
      <c r="E42" s="404">
        <f t="shared" si="6"/>
        <v>0</v>
      </c>
      <c r="F42" s="404">
        <f t="shared" si="6"/>
        <v>0</v>
      </c>
      <c r="G42" s="404">
        <f t="shared" si="6"/>
        <v>0</v>
      </c>
      <c r="H42" s="404">
        <f t="shared" si="6"/>
        <v>0</v>
      </c>
      <c r="I42" s="404">
        <f t="shared" si="6"/>
        <v>0</v>
      </c>
      <c r="J42" s="404">
        <f t="shared" si="6"/>
        <v>0</v>
      </c>
      <c r="K42" s="404">
        <f t="shared" si="6"/>
        <v>0</v>
      </c>
      <c r="L42" s="408">
        <f t="shared" si="6"/>
        <v>0</v>
      </c>
    </row>
    <row r="43" spans="1:14">
      <c r="A43" s="405" t="s">
        <v>280</v>
      </c>
      <c r="B43" s="9"/>
      <c r="C43" s="9"/>
      <c r="D43" s="406">
        <f t="shared" ref="D43:L43" si="7">SUM(D41:D42)</f>
        <v>0</v>
      </c>
      <c r="E43" s="406">
        <f t="shared" si="7"/>
        <v>0</v>
      </c>
      <c r="F43" s="406">
        <f t="shared" si="7"/>
        <v>0</v>
      </c>
      <c r="G43" s="406">
        <f t="shared" si="7"/>
        <v>0</v>
      </c>
      <c r="H43" s="406">
        <f t="shared" si="7"/>
        <v>0</v>
      </c>
      <c r="I43" s="406">
        <f t="shared" si="7"/>
        <v>0</v>
      </c>
      <c r="J43" s="406">
        <f t="shared" si="7"/>
        <v>0</v>
      </c>
      <c r="K43" s="406">
        <f t="shared" si="7"/>
        <v>0</v>
      </c>
      <c r="L43" s="407">
        <f t="shared" si="7"/>
        <v>0</v>
      </c>
    </row>
    <row r="44" spans="1:14">
      <c r="A44" s="405" t="s">
        <v>275</v>
      </c>
      <c r="B44" s="9"/>
      <c r="C44" s="9"/>
      <c r="D44" s="322">
        <f>'Schedule B - 1'!C18</f>
        <v>33557965</v>
      </c>
      <c r="E44" s="322">
        <f>'Schedule B - 1'!C19</f>
        <v>352562</v>
      </c>
      <c r="F44" s="322">
        <f>'Schedule B - 1'!C20</f>
        <v>585286</v>
      </c>
      <c r="G44" s="322">
        <f>'Schedule B - 1'!C21</f>
        <v>29692281</v>
      </c>
      <c r="H44" s="322">
        <f>'Schedule B - 1'!C22</f>
        <v>900561</v>
      </c>
      <c r="I44" s="322">
        <f>'Schedule B - 1'!C23</f>
        <v>325934</v>
      </c>
      <c r="J44" s="322">
        <f>'Schedule B - 1'!C24</f>
        <v>360000</v>
      </c>
      <c r="K44" s="322">
        <f>'Schedule B - 1'!C25</f>
        <v>0</v>
      </c>
      <c r="L44" s="323">
        <f>'Schedule B - 1'!C26</f>
        <v>65774589</v>
      </c>
    </row>
    <row r="45" spans="1:14" ht="13.5" thickBot="1">
      <c r="A45" s="405" t="s">
        <v>252</v>
      </c>
      <c r="B45" s="9"/>
      <c r="C45" s="9"/>
      <c r="D45" s="316">
        <f t="shared" ref="D45:L45" si="8">+D43-D44</f>
        <v>-33557965</v>
      </c>
      <c r="E45" s="316">
        <f t="shared" si="8"/>
        <v>-352562</v>
      </c>
      <c r="F45" s="316">
        <f t="shared" si="8"/>
        <v>-585286</v>
      </c>
      <c r="G45" s="316">
        <f t="shared" si="8"/>
        <v>-29692281</v>
      </c>
      <c r="H45" s="316">
        <f t="shared" si="8"/>
        <v>-900561</v>
      </c>
      <c r="I45" s="316">
        <f t="shared" si="8"/>
        <v>-325934</v>
      </c>
      <c r="J45" s="316">
        <f t="shared" si="8"/>
        <v>-360000</v>
      </c>
      <c r="K45" s="316">
        <f t="shared" si="8"/>
        <v>0</v>
      </c>
      <c r="L45" s="409">
        <f t="shared" si="8"/>
        <v>-65774589</v>
      </c>
    </row>
    <row r="46" spans="1:14">
      <c r="A46" s="424" t="s">
        <v>281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3"/>
    </row>
    <row r="47" spans="1:14" ht="6" customHeight="1"/>
  </sheetData>
  <customSheetViews>
    <customSheetView guid="{B0D17E88-828B-4823-ACAC-0E30538F57BB}" scale="75" fitToPage="1" state="hidden" topLeftCell="A4">
      <selection activeCell="G20" sqref="G20"/>
      <pageMargins left="0.25" right="0.25" top="0.75" bottom="0.25" header="0.25" footer="0.15"/>
      <printOptions horizontalCentered="1" verticalCentered="1"/>
      <pageSetup scale="10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35:G35"/>
    <mergeCell ref="H35:I35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10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N41"/>
  <sheetViews>
    <sheetView zoomScale="75" workbookViewId="0">
      <selection activeCell="T11" sqref="T11"/>
    </sheetView>
  </sheetViews>
  <sheetFormatPr defaultRowHeight="12.75"/>
  <cols>
    <col min="1" max="1" width="21.1640625" customWidth="1"/>
    <col min="2" max="2" width="10.5" customWidth="1"/>
    <col min="3" max="3" width="20.83203125" customWidth="1"/>
    <col min="4" max="4" width="16.6640625" customWidth="1"/>
    <col min="5" max="5" width="12.5" customWidth="1"/>
    <col min="6" max="6" width="13.5" customWidth="1"/>
    <col min="7" max="7" width="16" customWidth="1"/>
    <col min="8" max="8" width="14" customWidth="1"/>
    <col min="9" max="9" width="15.6640625" customWidth="1"/>
    <col min="10" max="10" width="16.6640625" customWidth="1"/>
    <col min="11" max="11" width="18.1640625" customWidth="1"/>
    <col min="12" max="12" width="13.5" customWidth="1"/>
    <col min="13" max="13" width="5.1640625" customWidth="1"/>
    <col min="14" max="14" width="13.5" customWidth="1"/>
  </cols>
  <sheetData>
    <row r="1" spans="1:14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7" customFormat="1" ht="18.7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N2" s="479" t="s">
        <v>324</v>
      </c>
    </row>
    <row r="3" spans="1:14" s="7" customFormat="1" ht="18.75">
      <c r="A3" s="6" t="s">
        <v>323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s="5" customFormat="1" ht="15.75">
      <c r="A5" s="4" t="s">
        <v>91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s="5" customFormat="1" ht="24" customHeight="1">
      <c r="A6" s="70" t="s">
        <v>92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4" ht="13.5" customHeight="1">
      <c r="A7" s="58" t="s">
        <v>164</v>
      </c>
      <c r="B7" s="75"/>
      <c r="C7" s="63"/>
      <c r="D7" s="58"/>
      <c r="E7" s="58"/>
      <c r="F7" s="2"/>
      <c r="G7" s="58" t="s">
        <v>163</v>
      </c>
      <c r="H7" s="2"/>
      <c r="I7" s="719"/>
      <c r="J7" s="720"/>
      <c r="K7" s="58"/>
      <c r="L7" s="58"/>
    </row>
    <row r="8" spans="1:14">
      <c r="A8" s="58" t="s">
        <v>156</v>
      </c>
      <c r="B8" s="714"/>
      <c r="C8" s="715"/>
      <c r="D8" s="716"/>
      <c r="E8" s="717"/>
      <c r="F8" s="2"/>
      <c r="G8" s="58" t="s">
        <v>165</v>
      </c>
      <c r="H8" s="2"/>
      <c r="I8" s="714"/>
      <c r="J8" s="715"/>
      <c r="K8" s="715"/>
      <c r="L8" s="718"/>
    </row>
    <row r="9" spans="1:14" ht="5.25" customHeight="1"/>
    <row r="10" spans="1:14" ht="14.25">
      <c r="A10" s="12" t="s">
        <v>155</v>
      </c>
      <c r="B10" s="59"/>
      <c r="C10" s="59"/>
      <c r="D10" s="13">
        <v>10</v>
      </c>
      <c r="E10" s="13">
        <v>20</v>
      </c>
      <c r="F10" s="13">
        <v>31</v>
      </c>
      <c r="G10" s="13">
        <v>30</v>
      </c>
      <c r="H10" s="13">
        <v>40</v>
      </c>
      <c r="I10" s="13">
        <v>42</v>
      </c>
      <c r="J10" s="13">
        <v>50</v>
      </c>
      <c r="K10" s="13">
        <v>60</v>
      </c>
      <c r="L10" s="14"/>
      <c r="N10" s="425"/>
    </row>
    <row r="11" spans="1:14" s="1" customFormat="1" ht="51">
      <c r="A11" s="60" t="s">
        <v>93</v>
      </c>
      <c r="B11" s="66"/>
      <c r="C11" s="61"/>
      <c r="D11" s="11" t="s">
        <v>113</v>
      </c>
      <c r="E11" s="11" t="s">
        <v>67</v>
      </c>
      <c r="F11" s="11" t="s">
        <v>55</v>
      </c>
      <c r="G11" s="11" t="s">
        <v>94</v>
      </c>
      <c r="H11" s="11" t="s">
        <v>87</v>
      </c>
      <c r="I11" s="11" t="s">
        <v>70</v>
      </c>
      <c r="J11" s="11" t="s">
        <v>88</v>
      </c>
      <c r="K11" s="11" t="s">
        <v>89</v>
      </c>
      <c r="L11" s="8" t="s">
        <v>95</v>
      </c>
      <c r="N11" s="426" t="s">
        <v>282</v>
      </c>
    </row>
    <row r="12" spans="1:14" ht="23.25" customHeight="1">
      <c r="A12" s="73" t="s">
        <v>141</v>
      </c>
      <c r="B12" s="67"/>
      <c r="C12" s="62"/>
      <c r="D12" s="53"/>
      <c r="E12" s="54"/>
      <c r="F12" s="54"/>
      <c r="G12" s="54"/>
      <c r="H12" s="54"/>
      <c r="I12" s="54"/>
      <c r="J12" s="54"/>
      <c r="K12" s="54"/>
      <c r="L12" s="54"/>
      <c r="N12" s="427"/>
    </row>
    <row r="13" spans="1:14" ht="18" customHeight="1">
      <c r="A13" s="303" t="s">
        <v>96</v>
      </c>
      <c r="B13" s="304"/>
      <c r="C13" s="305"/>
      <c r="D13" s="306"/>
      <c r="E13" s="306"/>
      <c r="F13" s="306"/>
      <c r="G13" s="306"/>
      <c r="H13" s="306"/>
      <c r="I13" s="306"/>
      <c r="J13" s="306"/>
      <c r="K13" s="306"/>
      <c r="L13" s="306">
        <f t="shared" ref="L13:L20" si="0">SUM(D13:K13)</f>
        <v>0</v>
      </c>
      <c r="N13" s="427"/>
    </row>
    <row r="14" spans="1:14" s="9" customFormat="1" ht="18" customHeight="1">
      <c r="A14" s="303" t="s">
        <v>97</v>
      </c>
      <c r="B14" s="304"/>
      <c r="C14" s="305"/>
      <c r="D14" s="306"/>
      <c r="E14" s="306"/>
      <c r="F14" s="306"/>
      <c r="G14" s="306"/>
      <c r="H14" s="306"/>
      <c r="I14" s="306"/>
      <c r="J14" s="306"/>
      <c r="K14" s="306"/>
      <c r="L14" s="306">
        <f t="shared" si="0"/>
        <v>0</v>
      </c>
      <c r="N14" s="427"/>
    </row>
    <row r="15" spans="1:14" s="9" customFormat="1" ht="18" customHeight="1">
      <c r="A15" s="303" t="s">
        <v>98</v>
      </c>
      <c r="B15" s="304"/>
      <c r="C15" s="305"/>
      <c r="D15" s="306"/>
      <c r="E15" s="306"/>
      <c r="F15" s="306"/>
      <c r="G15" s="306"/>
      <c r="H15" s="306"/>
      <c r="I15" s="306"/>
      <c r="J15" s="306"/>
      <c r="K15" s="306"/>
      <c r="L15" s="306">
        <f t="shared" si="0"/>
        <v>0</v>
      </c>
      <c r="N15" s="427"/>
    </row>
    <row r="16" spans="1:14" s="9" customFormat="1" ht="18" customHeight="1">
      <c r="A16" s="303" t="s">
        <v>99</v>
      </c>
      <c r="B16" s="304"/>
      <c r="C16" s="305"/>
      <c r="D16" s="306"/>
      <c r="E16" s="306"/>
      <c r="F16" s="306"/>
      <c r="G16" s="306"/>
      <c r="H16" s="306"/>
      <c r="I16" s="306"/>
      <c r="J16" s="306"/>
      <c r="K16" s="306"/>
      <c r="L16" s="306">
        <f t="shared" si="0"/>
        <v>0</v>
      </c>
      <c r="N16" s="427"/>
    </row>
    <row r="17" spans="1:14" s="9" customFormat="1" ht="18" customHeight="1">
      <c r="A17" s="303" t="s">
        <v>100</v>
      </c>
      <c r="B17" s="304"/>
      <c r="C17" s="305"/>
      <c r="D17" s="306"/>
      <c r="E17" s="306"/>
      <c r="F17" s="306"/>
      <c r="G17" s="306"/>
      <c r="H17" s="306"/>
      <c r="I17" s="306"/>
      <c r="J17" s="306"/>
      <c r="K17" s="306"/>
      <c r="L17" s="306">
        <f t="shared" si="0"/>
        <v>0</v>
      </c>
      <c r="N17" s="427"/>
    </row>
    <row r="18" spans="1:14" s="9" customFormat="1" ht="18" customHeight="1">
      <c r="A18" s="303" t="s">
        <v>101</v>
      </c>
      <c r="B18" s="304"/>
      <c r="C18" s="305"/>
      <c r="D18" s="306"/>
      <c r="E18" s="306"/>
      <c r="F18" s="306"/>
      <c r="G18" s="306"/>
      <c r="H18" s="306"/>
      <c r="I18" s="306"/>
      <c r="J18" s="306"/>
      <c r="K18" s="306"/>
      <c r="L18" s="306">
        <f t="shared" si="0"/>
        <v>0</v>
      </c>
      <c r="N18" s="427"/>
    </row>
    <row r="19" spans="1:14" s="9" customFormat="1" ht="18" customHeight="1">
      <c r="A19" s="303" t="s">
        <v>153</v>
      </c>
      <c r="B19" s="304"/>
      <c r="C19" s="305"/>
      <c r="D19" s="306"/>
      <c r="E19" s="306"/>
      <c r="F19" s="306"/>
      <c r="G19" s="306"/>
      <c r="H19" s="306"/>
      <c r="I19" s="306"/>
      <c r="J19" s="306"/>
      <c r="K19" s="306"/>
      <c r="L19" s="306">
        <f t="shared" si="0"/>
        <v>0</v>
      </c>
      <c r="N19" s="427"/>
    </row>
    <row r="20" spans="1:14" ht="18" customHeight="1">
      <c r="A20" s="303" t="s">
        <v>102</v>
      </c>
      <c r="B20" s="423" t="s">
        <v>173</v>
      </c>
      <c r="C20" s="307"/>
      <c r="D20" s="306"/>
      <c r="E20" s="306"/>
      <c r="F20" s="306"/>
      <c r="G20" s="306"/>
      <c r="H20" s="306"/>
      <c r="I20" s="306"/>
      <c r="J20" s="306"/>
      <c r="K20" s="306"/>
      <c r="L20" s="306">
        <f t="shared" si="0"/>
        <v>0</v>
      </c>
      <c r="N20" s="427"/>
    </row>
    <row r="21" spans="1:14" ht="19.5" customHeight="1" thickBot="1">
      <c r="A21" s="64" t="s">
        <v>272</v>
      </c>
      <c r="B21" s="71"/>
      <c r="C21" s="65"/>
      <c r="D21" s="55">
        <f t="shared" ref="D21:L21" si="1">D13+D14+D15+D16+D17+D18+D19+D20</f>
        <v>0</v>
      </c>
      <c r="E21" s="55">
        <f t="shared" si="1"/>
        <v>0</v>
      </c>
      <c r="F21" s="55">
        <f t="shared" si="1"/>
        <v>0</v>
      </c>
      <c r="G21" s="55">
        <f t="shared" si="1"/>
        <v>0</v>
      </c>
      <c r="H21" s="55">
        <f t="shared" si="1"/>
        <v>0</v>
      </c>
      <c r="I21" s="55">
        <f t="shared" si="1"/>
        <v>0</v>
      </c>
      <c r="J21" s="55">
        <f t="shared" si="1"/>
        <v>0</v>
      </c>
      <c r="K21" s="55">
        <f t="shared" si="1"/>
        <v>0</v>
      </c>
      <c r="L21" s="55">
        <f t="shared" si="1"/>
        <v>0</v>
      </c>
      <c r="N21" s="428">
        <f>SUM(D21:K21)</f>
        <v>0</v>
      </c>
    </row>
    <row r="22" spans="1:14" s="267" customFormat="1" ht="19.5" customHeight="1" thickBot="1">
      <c r="A22" s="412" t="s">
        <v>276</v>
      </c>
      <c r="B22" s="413"/>
      <c r="C22" s="414"/>
      <c r="D22" s="415">
        <f>+D21</f>
        <v>0</v>
      </c>
      <c r="E22" s="416">
        <f>+E21</f>
        <v>0</v>
      </c>
      <c r="F22" s="728">
        <f>+F21+G21</f>
        <v>0</v>
      </c>
      <c r="G22" s="729"/>
      <c r="H22" s="728">
        <f>+H21+I21</f>
        <v>0</v>
      </c>
      <c r="I22" s="729"/>
      <c r="J22" s="419">
        <f>J21</f>
        <v>0</v>
      </c>
      <c r="K22" s="415">
        <f>+K21</f>
        <v>0</v>
      </c>
      <c r="L22" s="415">
        <f>SUM(D22:K22)</f>
        <v>0</v>
      </c>
      <c r="N22" s="429"/>
    </row>
    <row r="23" spans="1:14" s="267" customFormat="1" ht="19.5" hidden="1" customHeight="1" thickBot="1">
      <c r="A23" s="447" t="s">
        <v>296</v>
      </c>
      <c r="B23" s="448"/>
      <c r="C23" s="449" t="s">
        <v>298</v>
      </c>
      <c r="D23" s="450">
        <v>0</v>
      </c>
      <c r="E23" s="451">
        <v>0</v>
      </c>
      <c r="F23" s="452">
        <v>0</v>
      </c>
      <c r="G23" s="452">
        <v>0</v>
      </c>
      <c r="H23" s="452">
        <v>0</v>
      </c>
      <c r="I23" s="452">
        <v>0</v>
      </c>
      <c r="J23" s="453">
        <v>0</v>
      </c>
      <c r="K23" s="450">
        <v>0</v>
      </c>
      <c r="L23" s="454">
        <f>SUM(D23:K23)</f>
        <v>0</v>
      </c>
      <c r="M23" s="455"/>
      <c r="N23" s="456"/>
    </row>
    <row r="24" spans="1:14" s="267" customFormat="1" ht="19.5" hidden="1" customHeight="1" thickBot="1">
      <c r="A24" s="457" t="s">
        <v>297</v>
      </c>
      <c r="B24" s="458"/>
      <c r="C24" s="449"/>
      <c r="D24" s="450">
        <f>+D23</f>
        <v>0</v>
      </c>
      <c r="E24" s="450">
        <f>+E23</f>
        <v>0</v>
      </c>
      <c r="F24" s="459"/>
      <c r="G24" s="460">
        <f>+F23+G23</f>
        <v>0</v>
      </c>
      <c r="H24" s="459"/>
      <c r="I24" s="460">
        <f>+H23+I23</f>
        <v>0</v>
      </c>
      <c r="J24" s="450">
        <f>+J23</f>
        <v>0</v>
      </c>
      <c r="K24" s="450">
        <f>+K23</f>
        <v>0</v>
      </c>
      <c r="L24" s="450">
        <f>+L23</f>
        <v>0</v>
      </c>
      <c r="M24" s="455"/>
      <c r="N24" s="456">
        <f>SUM(D24:K24)</f>
        <v>0</v>
      </c>
    </row>
    <row r="25" spans="1:14" ht="27.75" customHeight="1" thickBot="1">
      <c r="A25" s="64" t="s">
        <v>103</v>
      </c>
      <c r="B25" s="71"/>
      <c r="C25" s="107" t="s">
        <v>229</v>
      </c>
      <c r="D25" s="56">
        <f>'Schedule B - II'!C21</f>
        <v>6650000</v>
      </c>
      <c r="E25" s="56">
        <f>'Schedule B - II'!C22</f>
        <v>65000</v>
      </c>
      <c r="F25" s="110">
        <f>'Schedule B - II'!C23</f>
        <v>0</v>
      </c>
      <c r="G25" s="110">
        <f>'Schedule B - II'!C24</f>
        <v>4159000</v>
      </c>
      <c r="H25" s="110">
        <f>'Schedule B - II'!C25</f>
        <v>6000</v>
      </c>
      <c r="I25" s="110">
        <f>'Schedule B - II'!C26</f>
        <v>0</v>
      </c>
      <c r="J25" s="56">
        <f>'Schedule B - II'!C27</f>
        <v>120000</v>
      </c>
      <c r="K25" s="56">
        <f>'Schedule B - II'!C28</f>
        <v>0</v>
      </c>
      <c r="L25" s="56">
        <f>SUM(D25:K25)</f>
        <v>11000000</v>
      </c>
      <c r="N25" s="427"/>
    </row>
    <row r="26" spans="1:14" s="267" customFormat="1" ht="27.75" customHeight="1" thickBot="1">
      <c r="A26" s="420" t="s">
        <v>230</v>
      </c>
      <c r="B26" s="421"/>
      <c r="C26" s="422"/>
      <c r="D26" s="415">
        <f>+D25</f>
        <v>6650000</v>
      </c>
      <c r="E26" s="416">
        <f>+E25</f>
        <v>65000</v>
      </c>
      <c r="F26" s="728">
        <f>+F25+G25</f>
        <v>4159000</v>
      </c>
      <c r="G26" s="729"/>
      <c r="H26" s="728">
        <f>+H25+I25</f>
        <v>6000</v>
      </c>
      <c r="I26" s="729"/>
      <c r="J26" s="419">
        <f>J25</f>
        <v>120000</v>
      </c>
      <c r="K26" s="415">
        <f>+K25</f>
        <v>0</v>
      </c>
      <c r="L26" s="415">
        <f>+L25</f>
        <v>11000000</v>
      </c>
      <c r="N26" s="428">
        <f>SUM(D26:K26)</f>
        <v>11000000</v>
      </c>
    </row>
    <row r="27" spans="1:14" s="1" customFormat="1" ht="24" customHeight="1">
      <c r="A27" s="64" t="s">
        <v>301</v>
      </c>
      <c r="B27" s="72"/>
      <c r="C27" s="69"/>
      <c r="D27" s="57">
        <f>D21+D25</f>
        <v>6650000</v>
      </c>
      <c r="E27" s="57">
        <f t="shared" ref="E27:L27" si="2">E21+E25</f>
        <v>65000</v>
      </c>
      <c r="F27" s="57">
        <f t="shared" si="2"/>
        <v>0</v>
      </c>
      <c r="G27" s="57">
        <f t="shared" si="2"/>
        <v>4159000</v>
      </c>
      <c r="H27" s="57">
        <f t="shared" si="2"/>
        <v>6000</v>
      </c>
      <c r="I27" s="57">
        <f t="shared" si="2"/>
        <v>0</v>
      </c>
      <c r="J27" s="57">
        <f t="shared" si="2"/>
        <v>120000</v>
      </c>
      <c r="K27" s="57">
        <f t="shared" si="2"/>
        <v>0</v>
      </c>
      <c r="L27" s="57">
        <f t="shared" si="2"/>
        <v>11000000</v>
      </c>
      <c r="N27" s="430">
        <f>SUM(D27:K27)</f>
        <v>11000000</v>
      </c>
    </row>
    <row r="28" spans="1:14" s="1" customFormat="1" ht="18" customHeight="1">
      <c r="A28" s="441"/>
      <c r="B28" s="441"/>
      <c r="C28" s="441"/>
      <c r="D28" s="445"/>
      <c r="E28" s="442"/>
      <c r="F28" s="442"/>
      <c r="G28" s="442"/>
      <c r="H28" s="442"/>
      <c r="I28" s="442"/>
      <c r="J28" s="445"/>
      <c r="K28" s="445"/>
      <c r="L28" s="442"/>
      <c r="N28" s="406"/>
    </row>
    <row r="29" spans="1:14" ht="19.5" customHeight="1" thickBot="1">
      <c r="A29" s="64" t="s">
        <v>299</v>
      </c>
      <c r="B29" s="65" t="s">
        <v>304</v>
      </c>
      <c r="C29" s="65"/>
      <c r="D29" s="56"/>
      <c r="E29" s="55"/>
      <c r="F29" s="109"/>
      <c r="G29" s="109"/>
      <c r="H29" s="109"/>
      <c r="I29" s="109"/>
      <c r="J29" s="403"/>
      <c r="K29" s="56"/>
      <c r="L29" s="411">
        <f>SUM(D29:K29)</f>
        <v>0</v>
      </c>
      <c r="N29" s="54"/>
    </row>
    <row r="30" spans="1:14" s="267" customFormat="1" ht="19.5" customHeight="1" thickBot="1">
      <c r="A30" s="443" t="s">
        <v>303</v>
      </c>
      <c r="B30" s="444"/>
      <c r="C30" s="414"/>
      <c r="D30" s="415">
        <f>+D29</f>
        <v>0</v>
      </c>
      <c r="E30" s="415">
        <f>+E29</f>
        <v>0</v>
      </c>
      <c r="F30" s="417"/>
      <c r="G30" s="418">
        <f>+F29+G29</f>
        <v>0</v>
      </c>
      <c r="H30" s="417"/>
      <c r="I30" s="418">
        <f>+H29+I29</f>
        <v>0</v>
      </c>
      <c r="J30" s="415">
        <f>+J29</f>
        <v>0</v>
      </c>
      <c r="K30" s="415">
        <f>+K29</f>
        <v>0</v>
      </c>
      <c r="L30" s="415">
        <f>+L29</f>
        <v>0</v>
      </c>
      <c r="N30" s="430">
        <f>SUM(D30:K30)</f>
        <v>0</v>
      </c>
    </row>
    <row r="31" spans="1:14" ht="36" customHeight="1">
      <c r="A31" s="223"/>
    </row>
    <row r="32" spans="1:14" ht="18" customHeight="1">
      <c r="K32" s="101" t="s">
        <v>228</v>
      </c>
      <c r="L32" s="108">
        <f>SUM(D27:K27)</f>
        <v>11000000</v>
      </c>
    </row>
    <row r="33" spans="1:12" ht="6" customHeight="1">
      <c r="A33" s="322"/>
      <c r="B33" s="322"/>
      <c r="C33" s="322"/>
      <c r="D33" s="322"/>
      <c r="E33" s="322"/>
      <c r="F33" s="322"/>
      <c r="G33" s="322"/>
      <c r="H33" s="322"/>
      <c r="I33" s="322"/>
      <c r="J33" s="322"/>
      <c r="K33" s="410"/>
      <c r="L33" s="404"/>
    </row>
    <row r="34" spans="1:12">
      <c r="A34" s="405" t="s">
        <v>274</v>
      </c>
      <c r="B34" s="359"/>
      <c r="C34" s="359"/>
      <c r="D34" s="359"/>
      <c r="E34" s="358"/>
      <c r="F34" s="9"/>
      <c r="G34" s="9"/>
      <c r="H34" s="9"/>
      <c r="I34" s="9"/>
      <c r="J34" s="9"/>
      <c r="K34" s="9"/>
      <c r="L34" s="320"/>
    </row>
    <row r="35" spans="1:12">
      <c r="A35" s="405" t="s">
        <v>278</v>
      </c>
      <c r="B35" s="9"/>
      <c r="C35" s="9"/>
      <c r="D35" s="406">
        <f t="shared" ref="D35:L35" si="3">D21</f>
        <v>0</v>
      </c>
      <c r="E35" s="406">
        <f t="shared" si="3"/>
        <v>0</v>
      </c>
      <c r="F35" s="406">
        <f t="shared" si="3"/>
        <v>0</v>
      </c>
      <c r="G35" s="406">
        <f t="shared" si="3"/>
        <v>0</v>
      </c>
      <c r="H35" s="406">
        <f t="shared" si="3"/>
        <v>0</v>
      </c>
      <c r="I35" s="406">
        <f t="shared" si="3"/>
        <v>0</v>
      </c>
      <c r="J35" s="406">
        <f t="shared" si="3"/>
        <v>0</v>
      </c>
      <c r="K35" s="406">
        <f t="shared" si="3"/>
        <v>0</v>
      </c>
      <c r="L35" s="407">
        <f t="shared" si="3"/>
        <v>0</v>
      </c>
    </row>
    <row r="36" spans="1:12">
      <c r="A36" s="405"/>
      <c r="B36" s="9"/>
      <c r="C36" s="9"/>
      <c r="D36" s="404"/>
      <c r="E36" s="404"/>
      <c r="F36" s="404"/>
      <c r="G36" s="404"/>
      <c r="H36" s="404"/>
      <c r="I36" s="404"/>
      <c r="J36" s="404"/>
      <c r="K36" s="404"/>
      <c r="L36" s="408"/>
    </row>
    <row r="37" spans="1:12">
      <c r="A37" s="405" t="s">
        <v>280</v>
      </c>
      <c r="B37" s="9"/>
      <c r="C37" s="9"/>
      <c r="D37" s="406">
        <f t="shared" ref="D37:L37" si="4">SUM(D35:D36)</f>
        <v>0</v>
      </c>
      <c r="E37" s="406">
        <f t="shared" si="4"/>
        <v>0</v>
      </c>
      <c r="F37" s="406">
        <f t="shared" si="4"/>
        <v>0</v>
      </c>
      <c r="G37" s="406">
        <f t="shared" si="4"/>
        <v>0</v>
      </c>
      <c r="H37" s="406">
        <f t="shared" si="4"/>
        <v>0</v>
      </c>
      <c r="I37" s="406">
        <f t="shared" si="4"/>
        <v>0</v>
      </c>
      <c r="J37" s="406">
        <f t="shared" si="4"/>
        <v>0</v>
      </c>
      <c r="K37" s="406">
        <f t="shared" si="4"/>
        <v>0</v>
      </c>
      <c r="L37" s="407">
        <f t="shared" si="4"/>
        <v>0</v>
      </c>
    </row>
    <row r="38" spans="1:12">
      <c r="A38" s="405" t="s">
        <v>275</v>
      </c>
      <c r="B38" s="9"/>
      <c r="C38" s="9"/>
      <c r="D38" s="404">
        <f>'Schedule B - 1'!C18</f>
        <v>33557965</v>
      </c>
      <c r="E38" s="404">
        <f>'Schedule B - 1'!C19</f>
        <v>352562</v>
      </c>
      <c r="F38" s="404">
        <f>'Schedule B - 1'!C20</f>
        <v>585286</v>
      </c>
      <c r="G38" s="404">
        <f>'Schedule B - 1'!C21</f>
        <v>29692281</v>
      </c>
      <c r="H38" s="404">
        <f>'Schedule B - 1'!C22</f>
        <v>900561</v>
      </c>
      <c r="I38" s="404">
        <f>'Schedule B - 1'!C23</f>
        <v>325934</v>
      </c>
      <c r="J38" s="404">
        <f>'Schedule B - 1'!C24</f>
        <v>360000</v>
      </c>
      <c r="K38" s="404">
        <f>'Schedule B - 1'!C25</f>
        <v>0</v>
      </c>
      <c r="L38" s="408">
        <f>'Schedule B - 1'!C26</f>
        <v>65774589</v>
      </c>
    </row>
    <row r="39" spans="1:12" ht="13.5" thickBot="1">
      <c r="A39" s="405" t="s">
        <v>252</v>
      </c>
      <c r="B39" s="9"/>
      <c r="C39" s="9"/>
      <c r="D39" s="316">
        <f t="shared" ref="D39:L39" si="5">+D37-D38</f>
        <v>-33557965</v>
      </c>
      <c r="E39" s="316">
        <f t="shared" si="5"/>
        <v>-352562</v>
      </c>
      <c r="F39" s="316">
        <f t="shared" si="5"/>
        <v>-585286</v>
      </c>
      <c r="G39" s="316">
        <f t="shared" si="5"/>
        <v>-29692281</v>
      </c>
      <c r="H39" s="316">
        <f t="shared" si="5"/>
        <v>-900561</v>
      </c>
      <c r="I39" s="316">
        <f t="shared" si="5"/>
        <v>-325934</v>
      </c>
      <c r="J39" s="316">
        <f t="shared" si="5"/>
        <v>-360000</v>
      </c>
      <c r="K39" s="316">
        <f t="shared" si="5"/>
        <v>0</v>
      </c>
      <c r="L39" s="409">
        <f t="shared" si="5"/>
        <v>-65774589</v>
      </c>
    </row>
    <row r="40" spans="1:12">
      <c r="A40" s="424" t="s">
        <v>281</v>
      </c>
      <c r="B40" s="322"/>
      <c r="C40" s="322"/>
      <c r="D40" s="322"/>
      <c r="E40" s="322"/>
      <c r="F40" s="322"/>
      <c r="G40" s="322"/>
      <c r="H40" s="322"/>
      <c r="I40" s="322"/>
      <c r="J40" s="322"/>
      <c r="K40" s="322"/>
      <c r="L40" s="323"/>
    </row>
    <row r="41" spans="1:12" ht="6" customHeight="1"/>
  </sheetData>
  <customSheetViews>
    <customSheetView guid="{B0D17E88-828B-4823-ACAC-0E30538F57BB}" scale="75" fitToPage="1" hiddenRows="1" state="hidden">
      <selection activeCell="T11" sqref="T11"/>
      <pageMargins left="0.25" right="0.25" top="0.75" bottom="0.25" header="0.25" footer="0.15"/>
      <printOptions horizontalCentered="1" verticalCentered="1"/>
      <pageSetup scale="79" orientation="landscape" r:id="rId1"/>
      <headerFooter alignWithMargins="0">
        <oddHeader>&amp;L&amp;"Times New Roman,Regular"&amp;8&amp; SR-A3
Page 10
&amp; Revised 4-00&amp;C&amp;"Times New Roman,Bold"&amp;14Oklahoma State Regents for Higher Education
655 Research Parkway, Suite 200
Oklahoma City, OK  73104</oddHeader>
        <oddFooter>&amp;L&amp;6&amp;D&amp;R&amp;6&amp; mel\2001b\sra3\&amp;F, &amp;A</oddFooter>
      </headerFooter>
    </customSheetView>
  </customSheetViews>
  <mergeCells count="7">
    <mergeCell ref="F26:G26"/>
    <mergeCell ref="H26:I26"/>
    <mergeCell ref="B8:E8"/>
    <mergeCell ref="I8:L8"/>
    <mergeCell ref="I7:J7"/>
    <mergeCell ref="F22:G22"/>
    <mergeCell ref="H22:I22"/>
  </mergeCells>
  <phoneticPr fontId="0" type="noConversion"/>
  <printOptions horizontalCentered="1" verticalCentered="1"/>
  <pageMargins left="0.25" right="0.25" top="0.75" bottom="0.25" header="0.25" footer="0.15"/>
  <pageSetup scale="79" orientation="landscape" r:id="rId2"/>
  <headerFooter alignWithMargins="0">
    <oddHeader>&amp;L&amp;"Times New Roman,Regular"&amp;8&amp; SR-A3
Page 10
&amp; Revised 4-00&amp;C&amp;"Times New Roman,Bold"&amp;14Oklahoma State Regents for Higher Education
655 Research Parkway, Suite 200
Oklahoma City, OK  73104</oddHeader>
    <oddFooter>&amp;L&amp;6&amp;D&amp;R&amp;6&amp; mel\2001b\sra3\&amp;F, &amp;A</oddFoot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L27"/>
  <sheetViews>
    <sheetView workbookViewId="0">
      <selection activeCell="Q6" sqref="Q6"/>
    </sheetView>
  </sheetViews>
  <sheetFormatPr defaultColWidth="10.6640625" defaultRowHeight="12.75"/>
  <cols>
    <col min="1" max="1" width="14.83203125" style="88" customWidth="1"/>
    <col min="2" max="2" width="10.83203125" style="88" customWidth="1"/>
    <col min="3" max="3" width="11.6640625" style="88" customWidth="1"/>
    <col min="4" max="4" width="15.5" style="88" customWidth="1"/>
    <col min="5" max="11" width="15" style="88" customWidth="1"/>
    <col min="12" max="12" width="18.33203125" style="88" customWidth="1"/>
    <col min="13" max="16384" width="10.6640625" style="88"/>
  </cols>
  <sheetData>
    <row r="1" spans="1:12" s="86" customFormat="1" ht="15">
      <c r="A1" s="85" t="s">
        <v>220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15.75">
      <c r="A2" s="85" t="s">
        <v>159</v>
      </c>
      <c r="B2" s="19"/>
      <c r="C2" s="19"/>
      <c r="D2" s="19"/>
      <c r="E2" s="19"/>
      <c r="F2" s="19"/>
      <c r="G2" s="87"/>
      <c r="H2" s="87"/>
      <c r="I2" s="87"/>
      <c r="J2" s="87"/>
      <c r="K2" s="87"/>
      <c r="L2" s="87"/>
    </row>
    <row r="3" spans="1:12" ht="15.75">
      <c r="A3" s="85" t="s">
        <v>160</v>
      </c>
      <c r="B3" s="19"/>
      <c r="C3" s="19"/>
      <c r="D3" s="19"/>
      <c r="E3" s="19"/>
      <c r="F3" s="19"/>
      <c r="G3" s="87"/>
      <c r="H3" s="87"/>
      <c r="I3" s="87"/>
      <c r="J3" s="87"/>
      <c r="K3" s="87"/>
      <c r="L3" s="87"/>
    </row>
    <row r="4" spans="1:12" ht="9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 s="90" customFormat="1" ht="18.75">
      <c r="A5" s="89" t="s">
        <v>227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s="90" customFormat="1" ht="18.75">
      <c r="A6" s="89" t="s">
        <v>322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2" ht="9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2" s="92" customFormat="1" ht="15.75">
      <c r="A8" s="91" t="s">
        <v>105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12" s="92" customFormat="1" ht="15.75">
      <c r="A9" s="19" t="s">
        <v>226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2" ht="9" customHeight="1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ht="15" customHeight="1">
      <c r="A11" s="98" t="s">
        <v>222</v>
      </c>
      <c r="B11" s="99"/>
      <c r="C11" s="730" t="s">
        <v>223</v>
      </c>
      <c r="D11" s="731"/>
      <c r="E11" s="732"/>
      <c r="F11" s="733"/>
      <c r="G11" s="734"/>
      <c r="H11" s="98" t="s">
        <v>224</v>
      </c>
      <c r="I11" s="732"/>
      <c r="J11" s="734"/>
      <c r="K11" s="98" t="s">
        <v>163</v>
      </c>
      <c r="L11" s="100"/>
    </row>
    <row r="12" spans="1:12" ht="9" customHeight="1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2" ht="12" customHeight="1">
      <c r="A13" s="93" t="s">
        <v>221</v>
      </c>
      <c r="B13" s="94"/>
      <c r="C13" s="94"/>
      <c r="D13" s="94">
        <v>10</v>
      </c>
      <c r="E13" s="94">
        <v>20</v>
      </c>
      <c r="F13" s="94">
        <v>31</v>
      </c>
      <c r="G13" s="94">
        <v>30</v>
      </c>
      <c r="H13" s="94">
        <v>40</v>
      </c>
      <c r="I13" s="94">
        <v>42</v>
      </c>
      <c r="J13" s="94">
        <v>50</v>
      </c>
      <c r="K13" s="94">
        <v>60</v>
      </c>
      <c r="L13" s="94"/>
    </row>
    <row r="14" spans="1:12" s="96" customFormat="1" ht="51">
      <c r="A14" s="95" t="s">
        <v>108</v>
      </c>
      <c r="B14" s="95" t="s">
        <v>106</v>
      </c>
      <c r="C14" s="95" t="s">
        <v>107</v>
      </c>
      <c r="D14" s="95" t="s">
        <v>113</v>
      </c>
      <c r="E14" s="95" t="s">
        <v>67</v>
      </c>
      <c r="F14" s="95" t="s">
        <v>55</v>
      </c>
      <c r="G14" s="95" t="s">
        <v>94</v>
      </c>
      <c r="H14" s="95" t="s">
        <v>87</v>
      </c>
      <c r="I14" s="95" t="s">
        <v>70</v>
      </c>
      <c r="J14" s="95" t="s">
        <v>88</v>
      </c>
      <c r="K14" s="95" t="s">
        <v>89</v>
      </c>
      <c r="L14" s="95" t="s">
        <v>109</v>
      </c>
    </row>
    <row r="15" spans="1:12" ht="15">
      <c r="A15" s="250"/>
      <c r="B15" s="250"/>
      <c r="C15" s="253"/>
      <c r="D15" s="251"/>
      <c r="E15" s="251"/>
      <c r="F15" s="251"/>
      <c r="G15" s="251"/>
      <c r="H15" s="251"/>
      <c r="I15" s="251"/>
      <c r="J15" s="251"/>
      <c r="K15" s="251"/>
      <c r="L15" s="252">
        <f t="shared" ref="L15:L24" si="0">SUM(D15:K15)</f>
        <v>0</v>
      </c>
    </row>
    <row r="16" spans="1:12" ht="15">
      <c r="A16" s="250"/>
      <c r="B16" s="250"/>
      <c r="C16" s="253"/>
      <c r="D16" s="251"/>
      <c r="E16" s="251"/>
      <c r="F16" s="251"/>
      <c r="G16" s="251"/>
      <c r="H16" s="251"/>
      <c r="I16" s="251"/>
      <c r="J16" s="251"/>
      <c r="K16" s="251"/>
      <c r="L16" s="252">
        <f t="shared" si="0"/>
        <v>0</v>
      </c>
    </row>
    <row r="17" spans="1:12" ht="15">
      <c r="A17" s="250"/>
      <c r="B17" s="250"/>
      <c r="C17" s="253"/>
      <c r="D17" s="251"/>
      <c r="E17" s="251"/>
      <c r="F17" s="251"/>
      <c r="G17" s="251"/>
      <c r="H17" s="251"/>
      <c r="I17" s="251"/>
      <c r="J17" s="251"/>
      <c r="K17" s="251"/>
      <c r="L17" s="252">
        <f t="shared" si="0"/>
        <v>0</v>
      </c>
    </row>
    <row r="18" spans="1:12" ht="15">
      <c r="A18" s="250"/>
      <c r="B18" s="250"/>
      <c r="C18" s="253"/>
      <c r="D18" s="251"/>
      <c r="E18" s="251"/>
      <c r="F18" s="251"/>
      <c r="G18" s="251"/>
      <c r="H18" s="251"/>
      <c r="I18" s="251"/>
      <c r="J18" s="251"/>
      <c r="K18" s="251"/>
      <c r="L18" s="252">
        <f t="shared" si="0"/>
        <v>0</v>
      </c>
    </row>
    <row r="19" spans="1:12" ht="15">
      <c r="A19" s="340"/>
      <c r="B19" s="340"/>
      <c r="C19" s="253"/>
      <c r="D19" s="251"/>
      <c r="E19" s="251"/>
      <c r="F19" s="251"/>
      <c r="G19" s="251"/>
      <c r="H19" s="251"/>
      <c r="I19" s="251"/>
      <c r="J19" s="251"/>
      <c r="K19" s="251"/>
      <c r="L19" s="252">
        <f t="shared" si="0"/>
        <v>0</v>
      </c>
    </row>
    <row r="20" spans="1:12" ht="15">
      <c r="A20" s="250"/>
      <c r="B20" s="250"/>
      <c r="C20" s="253"/>
      <c r="D20" s="251"/>
      <c r="E20" s="251"/>
      <c r="F20" s="251"/>
      <c r="G20" s="251"/>
      <c r="H20" s="251"/>
      <c r="I20" s="251"/>
      <c r="J20" s="251"/>
      <c r="K20" s="251"/>
      <c r="L20" s="252">
        <f t="shared" si="0"/>
        <v>0</v>
      </c>
    </row>
    <row r="21" spans="1:12" ht="15">
      <c r="A21" s="250"/>
      <c r="B21" s="331"/>
      <c r="C21" s="332"/>
      <c r="D21" s="333"/>
      <c r="E21" s="250"/>
      <c r="F21" s="251"/>
      <c r="G21" s="251"/>
      <c r="H21" s="251"/>
      <c r="I21" s="251"/>
      <c r="J21" s="251"/>
      <c r="K21" s="251"/>
      <c r="L21" s="252">
        <f t="shared" si="0"/>
        <v>0</v>
      </c>
    </row>
    <row r="22" spans="1:12" ht="15">
      <c r="A22" s="250"/>
      <c r="B22" s="250"/>
      <c r="C22" s="253"/>
      <c r="D22" s="251"/>
      <c r="E22" s="251"/>
      <c r="F22" s="251"/>
      <c r="G22" s="251"/>
      <c r="H22" s="251"/>
      <c r="I22" s="251"/>
      <c r="J22" s="251"/>
      <c r="K22" s="251"/>
      <c r="L22" s="252">
        <f t="shared" si="0"/>
        <v>0</v>
      </c>
    </row>
    <row r="23" spans="1:12" ht="15">
      <c r="A23" s="250"/>
      <c r="B23" s="250"/>
      <c r="C23" s="253"/>
      <c r="D23" s="251"/>
      <c r="E23" s="251"/>
      <c r="F23" s="251"/>
      <c r="G23" s="251"/>
      <c r="H23" s="251"/>
      <c r="I23" s="251"/>
      <c r="J23" s="251"/>
      <c r="K23" s="251"/>
      <c r="L23" s="252">
        <f t="shared" si="0"/>
        <v>0</v>
      </c>
    </row>
    <row r="24" spans="1:12" ht="15">
      <c r="A24" s="250"/>
      <c r="B24" s="250"/>
      <c r="C24" s="253"/>
      <c r="D24" s="251"/>
      <c r="E24" s="251"/>
      <c r="F24" s="251"/>
      <c r="G24" s="251"/>
      <c r="H24" s="251"/>
      <c r="I24" s="251"/>
      <c r="J24" s="251"/>
      <c r="K24" s="251"/>
      <c r="L24" s="252">
        <f t="shared" si="0"/>
        <v>0</v>
      </c>
    </row>
    <row r="25" spans="1:12" s="97" customFormat="1" ht="15">
      <c r="A25" s="102" t="s">
        <v>90</v>
      </c>
      <c r="B25" s="249"/>
      <c r="C25" s="254"/>
      <c r="D25" s="102">
        <f t="shared" ref="D25:L25" si="1">SUM(D15:D24)</f>
        <v>0</v>
      </c>
      <c r="E25" s="102">
        <f t="shared" si="1"/>
        <v>0</v>
      </c>
      <c r="F25" s="102">
        <f t="shared" si="1"/>
        <v>0</v>
      </c>
      <c r="G25" s="102">
        <f t="shared" si="1"/>
        <v>0</v>
      </c>
      <c r="H25" s="102">
        <f t="shared" si="1"/>
        <v>0</v>
      </c>
      <c r="I25" s="102">
        <f t="shared" si="1"/>
        <v>0</v>
      </c>
      <c r="J25" s="102">
        <f t="shared" si="1"/>
        <v>0</v>
      </c>
      <c r="K25" s="102">
        <f t="shared" si="1"/>
        <v>0</v>
      </c>
      <c r="L25" s="103">
        <f t="shared" si="1"/>
        <v>0</v>
      </c>
    </row>
    <row r="26" spans="1:12" ht="15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5" t="s">
        <v>225</v>
      </c>
      <c r="L26" s="106">
        <f>SUM(D25:K25)</f>
        <v>0</v>
      </c>
    </row>
    <row r="27" spans="1:12" ht="15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</row>
  </sheetData>
  <customSheetViews>
    <customSheetView guid="{B0D17E88-828B-4823-ACAC-0E30538F57BB}" fitToPage="1">
      <selection activeCell="M21" sqref="M21"/>
      <pageMargins left="0.25" right="0.25" top="1" bottom="1" header="0.5" footer="0.5"/>
      <printOptions horizontalCentered="1"/>
      <pageSetup scale="85" orientation="landscape" r:id="rId1"/>
      <headerFooter alignWithMargins="0">
        <oddHeader>&amp;L&amp;8SRA3
Page 11
Revised May 2005</oddHeader>
      </headerFooter>
    </customSheetView>
  </customSheetViews>
  <mergeCells count="3">
    <mergeCell ref="C11:D11"/>
    <mergeCell ref="E11:G11"/>
    <mergeCell ref="I11:J11"/>
  </mergeCells>
  <phoneticPr fontId="1" type="noConversion"/>
  <printOptions horizontalCentered="1"/>
  <pageMargins left="0.25" right="0.25" top="1" bottom="1" header="0.5" footer="0.5"/>
  <pageSetup scale="85" orientation="landscape" r:id="rId2"/>
  <headerFooter alignWithMargins="0">
    <oddHeader>&amp;L&amp;8SRA3
Page 11
Revised May 2005</oddHeader>
  </headerFooter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L29"/>
  <sheetViews>
    <sheetView zoomScale="75" workbookViewId="0">
      <selection activeCell="I6" sqref="I6"/>
    </sheetView>
  </sheetViews>
  <sheetFormatPr defaultRowHeight="12.75"/>
  <cols>
    <col min="1" max="1" width="21.1640625" customWidth="1"/>
    <col min="2" max="2" width="10.5" customWidth="1"/>
    <col min="3" max="3" width="22.33203125" customWidth="1"/>
    <col min="4" max="4" width="30" customWidth="1"/>
    <col min="5" max="5" width="24.33203125" customWidth="1"/>
    <col min="6" max="6" width="15.33203125" customWidth="1"/>
    <col min="7" max="7" width="5" customWidth="1"/>
    <col min="8" max="8" width="13.5" customWidth="1"/>
    <col min="9" max="9" width="15.6640625" customWidth="1"/>
    <col min="10" max="10" width="16.6640625" customWidth="1"/>
    <col min="11" max="11" width="18.1640625" customWidth="1"/>
    <col min="12" max="12" width="13.5" customWidth="1"/>
  </cols>
  <sheetData>
    <row r="1" spans="1:12" ht="6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7" customFormat="1" ht="18.75">
      <c r="A2" s="6" t="s">
        <v>0</v>
      </c>
      <c r="B2" s="6"/>
      <c r="C2" s="6"/>
      <c r="D2" s="6"/>
      <c r="E2" s="6"/>
      <c r="F2" s="6"/>
      <c r="G2" s="299"/>
      <c r="H2" s="6"/>
      <c r="I2" s="6"/>
      <c r="J2" s="6"/>
      <c r="K2" s="6"/>
      <c r="L2" s="6"/>
    </row>
    <row r="3" spans="1:12" s="7" customFormat="1" ht="18.75">
      <c r="A3" s="6" t="s">
        <v>323</v>
      </c>
      <c r="B3" s="6"/>
      <c r="C3" s="6"/>
      <c r="D3" s="6"/>
      <c r="E3" s="6"/>
      <c r="F3" s="6"/>
      <c r="G3" s="299"/>
      <c r="H3" s="6"/>
      <c r="I3" s="6"/>
      <c r="J3" s="6"/>
      <c r="K3" s="6"/>
      <c r="L3" s="6"/>
    </row>
    <row r="4" spans="1:12" ht="6" customHeight="1">
      <c r="A4" s="2"/>
      <c r="B4" s="2"/>
      <c r="C4" s="2"/>
      <c r="D4" s="2"/>
      <c r="E4" s="2"/>
      <c r="F4" s="2"/>
      <c r="G4" s="58"/>
      <c r="H4" s="2"/>
      <c r="I4" s="2"/>
      <c r="J4" s="2"/>
      <c r="K4" s="2"/>
      <c r="L4" s="2"/>
    </row>
    <row r="5" spans="1:12" s="5" customFormat="1" ht="15.75">
      <c r="A5" s="4" t="s">
        <v>91</v>
      </c>
      <c r="B5" s="4"/>
      <c r="C5" s="4"/>
      <c r="D5" s="4"/>
      <c r="E5" s="4"/>
      <c r="F5" s="4"/>
      <c r="G5" s="268"/>
      <c r="H5" s="4"/>
      <c r="I5" s="4"/>
      <c r="J5" s="4"/>
      <c r="K5" s="4"/>
      <c r="L5" s="4"/>
    </row>
    <row r="6" spans="1:12" s="5" customFormat="1" ht="24" customHeight="1">
      <c r="A6" s="4" t="s">
        <v>92</v>
      </c>
      <c r="B6" s="301"/>
      <c r="C6" s="4"/>
      <c r="D6" s="4"/>
      <c r="E6" s="4"/>
      <c r="F6" s="4"/>
      <c r="G6" s="478"/>
      <c r="H6" s="4"/>
      <c r="I6" s="479" t="s">
        <v>324</v>
      </c>
      <c r="J6" s="4"/>
      <c r="K6" s="4"/>
      <c r="L6" s="4"/>
    </row>
    <row r="7" spans="1:12" ht="13.5" customHeight="1">
      <c r="A7" s="268" t="s">
        <v>164</v>
      </c>
      <c r="B7" s="302"/>
      <c r="C7" s="301"/>
      <c r="D7" s="4"/>
      <c r="E7" s="4"/>
      <c r="F7" s="4"/>
      <c r="G7" s="269"/>
      <c r="H7" s="301"/>
      <c r="I7" s="741"/>
      <c r="J7" s="741"/>
      <c r="K7" s="269"/>
      <c r="L7" s="269"/>
    </row>
    <row r="8" spans="1:12" ht="15.75">
      <c r="A8" s="268" t="s">
        <v>156</v>
      </c>
      <c r="B8" s="736"/>
      <c r="C8" s="737"/>
      <c r="D8" s="738"/>
      <c r="E8" s="739"/>
      <c r="F8" s="4"/>
      <c r="G8" s="269"/>
      <c r="H8" s="301"/>
      <c r="I8" s="740"/>
      <c r="J8" s="740"/>
      <c r="K8" s="740"/>
      <c r="L8" s="740"/>
    </row>
    <row r="9" spans="1:12" ht="15.75">
      <c r="A9" s="268"/>
      <c r="B9" s="269"/>
      <c r="C9" s="269"/>
      <c r="D9" s="300"/>
      <c r="E9" s="300"/>
      <c r="F9" s="4"/>
      <c r="G9" s="268"/>
      <c r="H9" s="4"/>
      <c r="I9" s="269"/>
      <c r="J9" s="269"/>
      <c r="K9" s="269"/>
      <c r="L9" s="269"/>
    </row>
    <row r="10" spans="1:12" ht="15.75">
      <c r="A10" s="268" t="s">
        <v>163</v>
      </c>
      <c r="B10" s="742"/>
      <c r="C10" s="743"/>
      <c r="D10" s="743"/>
      <c r="E10" s="744"/>
      <c r="F10" s="268"/>
      <c r="G10" s="268"/>
      <c r="H10" s="4"/>
      <c r="I10" s="269"/>
      <c r="J10" s="269"/>
      <c r="K10" s="269"/>
      <c r="L10" s="269"/>
    </row>
    <row r="11" spans="1:12" ht="15.75">
      <c r="A11" s="268" t="s">
        <v>165</v>
      </c>
      <c r="B11" s="736"/>
      <c r="C11" s="716"/>
      <c r="D11" s="716"/>
      <c r="E11" s="717"/>
      <c r="G11" s="268"/>
      <c r="H11" s="4"/>
      <c r="I11" s="269"/>
      <c r="J11" s="269"/>
      <c r="K11" s="269"/>
      <c r="L11" s="269"/>
    </row>
    <row r="12" spans="1:12" ht="15.75">
      <c r="A12" s="268"/>
      <c r="B12" s="269"/>
      <c r="C12" s="269"/>
      <c r="D12" s="300"/>
      <c r="E12" s="300"/>
      <c r="F12" s="4"/>
      <c r="G12" s="268"/>
      <c r="H12" s="4"/>
      <c r="I12" s="269"/>
      <c r="J12" s="269"/>
      <c r="K12" s="269"/>
      <c r="L12" s="269"/>
    </row>
    <row r="13" spans="1:12" ht="15.75">
      <c r="A13" s="268"/>
      <c r="B13" s="269"/>
      <c r="C13" s="269"/>
      <c r="D13" s="300"/>
      <c r="E13" s="300"/>
      <c r="F13" s="4"/>
      <c r="G13" s="268"/>
      <c r="H13" s="4"/>
      <c r="I13" s="269"/>
      <c r="J13" s="269"/>
      <c r="K13" s="269"/>
      <c r="L13" s="269"/>
    </row>
    <row r="14" spans="1:12" ht="6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s="1" customFormat="1" ht="15.75">
      <c r="A15" s="272"/>
      <c r="B15" s="273"/>
      <c r="C15" s="273"/>
      <c r="D15" s="274"/>
      <c r="E15" s="275"/>
      <c r="F15" s="276" t="s">
        <v>95</v>
      </c>
      <c r="G15" s="277"/>
      <c r="H15" s="278"/>
      <c r="I15" s="278"/>
      <c r="J15" s="278"/>
      <c r="K15" s="278"/>
      <c r="L15" s="271"/>
    </row>
    <row r="16" spans="1:12" ht="23.25" customHeight="1">
      <c r="A16" s="270" t="s">
        <v>239</v>
      </c>
      <c r="B16" s="279"/>
      <c r="C16" s="280"/>
      <c r="D16" s="281"/>
      <c r="E16" s="282"/>
      <c r="F16" s="283"/>
      <c r="G16" s="284"/>
      <c r="H16" s="285"/>
      <c r="I16" s="285"/>
      <c r="J16" s="285"/>
      <c r="K16" s="285"/>
      <c r="L16" s="285"/>
    </row>
    <row r="17" spans="1:12" s="267" customFormat="1" ht="19.5" customHeight="1">
      <c r="A17" s="351" t="s">
        <v>283</v>
      </c>
      <c r="B17" s="286"/>
      <c r="C17" s="286"/>
      <c r="D17" s="287"/>
      <c r="E17" s="288"/>
      <c r="F17" s="289"/>
      <c r="G17" s="290"/>
      <c r="H17" s="735"/>
      <c r="I17" s="735"/>
      <c r="J17" s="292"/>
      <c r="K17" s="292"/>
      <c r="L17" s="292"/>
    </row>
    <row r="18" spans="1:12" s="267" customFormat="1" ht="19.5" customHeight="1">
      <c r="A18" s="446" t="s">
        <v>302</v>
      </c>
      <c r="B18" s="286"/>
      <c r="C18" s="286"/>
      <c r="D18" s="287"/>
      <c r="E18" s="288"/>
      <c r="F18" s="289"/>
      <c r="G18" s="290"/>
      <c r="H18" s="291"/>
      <c r="I18" s="291"/>
      <c r="J18" s="292"/>
      <c r="K18" s="292"/>
      <c r="L18" s="292"/>
    </row>
    <row r="19" spans="1:12" s="267" customFormat="1" ht="27.75" customHeight="1">
      <c r="A19" s="351" t="s">
        <v>237</v>
      </c>
      <c r="B19" s="286"/>
      <c r="C19" s="293"/>
      <c r="D19" s="287"/>
      <c r="E19" s="288"/>
      <c r="F19" s="289"/>
      <c r="G19" s="290"/>
      <c r="H19" s="735"/>
      <c r="I19" s="735"/>
      <c r="J19" s="292"/>
      <c r="K19" s="292"/>
      <c r="L19" s="292"/>
    </row>
    <row r="20" spans="1:12" s="267" customFormat="1" ht="27.75" customHeight="1">
      <c r="A20" s="349" t="s">
        <v>238</v>
      </c>
      <c r="B20" s="350"/>
      <c r="C20" s="293"/>
      <c r="D20" s="287"/>
      <c r="E20" s="288"/>
      <c r="F20" s="289"/>
      <c r="G20" s="290"/>
      <c r="H20" s="291"/>
      <c r="I20" s="291"/>
      <c r="J20" s="292"/>
      <c r="K20" s="292"/>
      <c r="L20" s="292"/>
    </row>
    <row r="21" spans="1:12" s="1" customFormat="1" ht="24" customHeight="1">
      <c r="A21" s="352" t="s">
        <v>104</v>
      </c>
      <c r="B21" s="353"/>
      <c r="C21" s="294"/>
      <c r="D21" s="281"/>
      <c r="E21" s="295"/>
      <c r="F21" s="296">
        <f>SUM(F16:F20)</f>
        <v>0</v>
      </c>
      <c r="G21" s="297"/>
      <c r="H21" s="298"/>
      <c r="I21" s="298"/>
      <c r="J21" s="298"/>
      <c r="K21" s="298"/>
      <c r="L21" s="298"/>
    </row>
    <row r="22" spans="1:12" ht="15.75">
      <c r="A22" s="215"/>
      <c r="B22" s="215"/>
      <c r="C22" s="5"/>
      <c r="D22" s="5"/>
      <c r="E22" s="5"/>
      <c r="F22" s="5"/>
      <c r="G22" s="5"/>
      <c r="H22" s="223"/>
      <c r="I22" s="223"/>
      <c r="J22" s="223"/>
      <c r="K22" s="223"/>
      <c r="L22" s="223"/>
    </row>
    <row r="24" spans="1:12" ht="15.75">
      <c r="A24" s="223" t="s">
        <v>300</v>
      </c>
      <c r="B24" s="223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15.75">
      <c r="A25" s="223"/>
      <c r="B25" s="223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15.75">
      <c r="A26" s="223"/>
      <c r="B26" s="223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15.7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ht="15.7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15.75">
      <c r="A29" s="5"/>
      <c r="B29" s="330"/>
      <c r="C29" s="330"/>
      <c r="D29" s="354"/>
      <c r="E29" s="355"/>
      <c r="F29" s="5"/>
      <c r="G29" s="5"/>
      <c r="H29" s="5"/>
      <c r="I29" s="5"/>
      <c r="J29" s="5"/>
      <c r="K29" s="5"/>
      <c r="L29" s="5"/>
    </row>
  </sheetData>
  <customSheetViews>
    <customSheetView guid="{B0D17E88-828B-4823-ACAC-0E30538F57BB}" scale="75" fitToPage="1" state="hidden">
      <selection activeCell="I6" sqref="I6"/>
      <pageMargins left="0.25" right="0.25" top="1.25" bottom="0.25" header="0.25" footer="0.15"/>
      <printOptions horizontalCentered="1"/>
      <pageSetup orientation="landscape" r:id="rId1"/>
      <headerFooter alignWithMargins="0">
        <oddHeader>&amp;L&amp;"Times New Roman,Regular"&amp;8&amp; SR-A3
Page 11
&amp; Revised 4-06&amp;C&amp;"Times New Roman,Bold"&amp;14Oklahoma State Regents for Higher Education
655 Research Parkway, Suite 200
Oklahoma City, OK  73104</oddHeader>
        <oddFooter>&amp;L&amp;6&amp;D  &amp;T   &amp;Z&amp;F  &amp;A</oddFooter>
      </headerFooter>
    </customSheetView>
  </customSheetViews>
  <mergeCells count="7">
    <mergeCell ref="H19:I19"/>
    <mergeCell ref="B8:E8"/>
    <mergeCell ref="I8:L8"/>
    <mergeCell ref="I7:J7"/>
    <mergeCell ref="H17:I17"/>
    <mergeCell ref="B11:E11"/>
    <mergeCell ref="B10:E10"/>
  </mergeCells>
  <phoneticPr fontId="0" type="noConversion"/>
  <printOptions horizontalCentered="1"/>
  <pageMargins left="0.25" right="0.25" top="1.25" bottom="0.25" header="0.25" footer="0.15"/>
  <pageSetup orientation="landscape" r:id="rId2"/>
  <headerFooter alignWithMargins="0">
    <oddHeader>&amp;L&amp;"Times New Roman,Regular"&amp;8&amp; SR-A3
Page 11
&amp; Revised 4-06&amp;C&amp;"Times New Roman,Bold"&amp;14Oklahoma State Regents for Higher Education
655 Research Parkway, Suite 200
Oklahoma City, OK  73104</oddHeader>
    <oddFooter>&amp;L&amp;6&amp;D  &amp;T   &amp;Z&amp;F  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D23" sqref="D23"/>
    </sheetView>
  </sheetViews>
  <sheetFormatPr defaultRowHeight="12.75"/>
  <cols>
    <col min="1" max="1" width="30.83203125" style="625" customWidth="1"/>
    <col min="2" max="2" width="21.33203125" style="625" customWidth="1"/>
    <col min="3" max="3" width="16" style="625" customWidth="1"/>
    <col min="4" max="4" width="60" style="625" customWidth="1"/>
    <col min="5" max="11" width="45" style="625" customWidth="1"/>
    <col min="12" max="256" width="9.33203125" style="625"/>
    <col min="257" max="257" width="29.83203125" style="625" customWidth="1"/>
    <col min="258" max="258" width="21.33203125" style="625" customWidth="1"/>
    <col min="259" max="259" width="20.1640625" style="625" customWidth="1"/>
    <col min="260" max="260" width="57.33203125" style="625" customWidth="1"/>
    <col min="261" max="267" width="45" style="625" customWidth="1"/>
    <col min="268" max="512" width="9.33203125" style="625"/>
    <col min="513" max="513" width="29.83203125" style="625" customWidth="1"/>
    <col min="514" max="514" width="21.33203125" style="625" customWidth="1"/>
    <col min="515" max="515" width="20.1640625" style="625" customWidth="1"/>
    <col min="516" max="516" width="57.33203125" style="625" customWidth="1"/>
    <col min="517" max="523" width="45" style="625" customWidth="1"/>
    <col min="524" max="768" width="9.33203125" style="625"/>
    <col min="769" max="769" width="29.83203125" style="625" customWidth="1"/>
    <col min="770" max="770" width="21.33203125" style="625" customWidth="1"/>
    <col min="771" max="771" width="20.1640625" style="625" customWidth="1"/>
    <col min="772" max="772" width="57.33203125" style="625" customWidth="1"/>
    <col min="773" max="779" width="45" style="625" customWidth="1"/>
    <col min="780" max="1024" width="9.33203125" style="625"/>
    <col min="1025" max="1025" width="29.83203125" style="625" customWidth="1"/>
    <col min="1026" max="1026" width="21.33203125" style="625" customWidth="1"/>
    <col min="1027" max="1027" width="20.1640625" style="625" customWidth="1"/>
    <col min="1028" max="1028" width="57.33203125" style="625" customWidth="1"/>
    <col min="1029" max="1035" width="45" style="625" customWidth="1"/>
    <col min="1036" max="1280" width="9.33203125" style="625"/>
    <col min="1281" max="1281" width="29.83203125" style="625" customWidth="1"/>
    <col min="1282" max="1282" width="21.33203125" style="625" customWidth="1"/>
    <col min="1283" max="1283" width="20.1640625" style="625" customWidth="1"/>
    <col min="1284" max="1284" width="57.33203125" style="625" customWidth="1"/>
    <col min="1285" max="1291" width="45" style="625" customWidth="1"/>
    <col min="1292" max="1536" width="9.33203125" style="625"/>
    <col min="1537" max="1537" width="29.83203125" style="625" customWidth="1"/>
    <col min="1538" max="1538" width="21.33203125" style="625" customWidth="1"/>
    <col min="1539" max="1539" width="20.1640625" style="625" customWidth="1"/>
    <col min="1540" max="1540" width="57.33203125" style="625" customWidth="1"/>
    <col min="1541" max="1547" width="45" style="625" customWidth="1"/>
    <col min="1548" max="1792" width="9.33203125" style="625"/>
    <col min="1793" max="1793" width="29.83203125" style="625" customWidth="1"/>
    <col min="1794" max="1794" width="21.33203125" style="625" customWidth="1"/>
    <col min="1795" max="1795" width="20.1640625" style="625" customWidth="1"/>
    <col min="1796" max="1796" width="57.33203125" style="625" customWidth="1"/>
    <col min="1797" max="1803" width="45" style="625" customWidth="1"/>
    <col min="1804" max="2048" width="9.33203125" style="625"/>
    <col min="2049" max="2049" width="29.83203125" style="625" customWidth="1"/>
    <col min="2050" max="2050" width="21.33203125" style="625" customWidth="1"/>
    <col min="2051" max="2051" width="20.1640625" style="625" customWidth="1"/>
    <col min="2052" max="2052" width="57.33203125" style="625" customWidth="1"/>
    <col min="2053" max="2059" width="45" style="625" customWidth="1"/>
    <col min="2060" max="2304" width="9.33203125" style="625"/>
    <col min="2305" max="2305" width="29.83203125" style="625" customWidth="1"/>
    <col min="2306" max="2306" width="21.33203125" style="625" customWidth="1"/>
    <col min="2307" max="2307" width="20.1640625" style="625" customWidth="1"/>
    <col min="2308" max="2308" width="57.33203125" style="625" customWidth="1"/>
    <col min="2309" max="2315" width="45" style="625" customWidth="1"/>
    <col min="2316" max="2560" width="9.33203125" style="625"/>
    <col min="2561" max="2561" width="29.83203125" style="625" customWidth="1"/>
    <col min="2562" max="2562" width="21.33203125" style="625" customWidth="1"/>
    <col min="2563" max="2563" width="20.1640625" style="625" customWidth="1"/>
    <col min="2564" max="2564" width="57.33203125" style="625" customWidth="1"/>
    <col min="2565" max="2571" width="45" style="625" customWidth="1"/>
    <col min="2572" max="2816" width="9.33203125" style="625"/>
    <col min="2817" max="2817" width="29.83203125" style="625" customWidth="1"/>
    <col min="2818" max="2818" width="21.33203125" style="625" customWidth="1"/>
    <col min="2819" max="2819" width="20.1640625" style="625" customWidth="1"/>
    <col min="2820" max="2820" width="57.33203125" style="625" customWidth="1"/>
    <col min="2821" max="2827" width="45" style="625" customWidth="1"/>
    <col min="2828" max="3072" width="9.33203125" style="625"/>
    <col min="3073" max="3073" width="29.83203125" style="625" customWidth="1"/>
    <col min="3074" max="3074" width="21.33203125" style="625" customWidth="1"/>
    <col min="3075" max="3075" width="20.1640625" style="625" customWidth="1"/>
    <col min="3076" max="3076" width="57.33203125" style="625" customWidth="1"/>
    <col min="3077" max="3083" width="45" style="625" customWidth="1"/>
    <col min="3084" max="3328" width="9.33203125" style="625"/>
    <col min="3329" max="3329" width="29.83203125" style="625" customWidth="1"/>
    <col min="3330" max="3330" width="21.33203125" style="625" customWidth="1"/>
    <col min="3331" max="3331" width="20.1640625" style="625" customWidth="1"/>
    <col min="3332" max="3332" width="57.33203125" style="625" customWidth="1"/>
    <col min="3333" max="3339" width="45" style="625" customWidth="1"/>
    <col min="3340" max="3584" width="9.33203125" style="625"/>
    <col min="3585" max="3585" width="29.83203125" style="625" customWidth="1"/>
    <col min="3586" max="3586" width="21.33203125" style="625" customWidth="1"/>
    <col min="3587" max="3587" width="20.1640625" style="625" customWidth="1"/>
    <col min="3588" max="3588" width="57.33203125" style="625" customWidth="1"/>
    <col min="3589" max="3595" width="45" style="625" customWidth="1"/>
    <col min="3596" max="3840" width="9.33203125" style="625"/>
    <col min="3841" max="3841" width="29.83203125" style="625" customWidth="1"/>
    <col min="3842" max="3842" width="21.33203125" style="625" customWidth="1"/>
    <col min="3843" max="3843" width="20.1640625" style="625" customWidth="1"/>
    <col min="3844" max="3844" width="57.33203125" style="625" customWidth="1"/>
    <col min="3845" max="3851" width="45" style="625" customWidth="1"/>
    <col min="3852" max="4096" width="9.33203125" style="625"/>
    <col min="4097" max="4097" width="29.83203125" style="625" customWidth="1"/>
    <col min="4098" max="4098" width="21.33203125" style="625" customWidth="1"/>
    <col min="4099" max="4099" width="20.1640625" style="625" customWidth="1"/>
    <col min="4100" max="4100" width="57.33203125" style="625" customWidth="1"/>
    <col min="4101" max="4107" width="45" style="625" customWidth="1"/>
    <col min="4108" max="4352" width="9.33203125" style="625"/>
    <col min="4353" max="4353" width="29.83203125" style="625" customWidth="1"/>
    <col min="4354" max="4354" width="21.33203125" style="625" customWidth="1"/>
    <col min="4355" max="4355" width="20.1640625" style="625" customWidth="1"/>
    <col min="4356" max="4356" width="57.33203125" style="625" customWidth="1"/>
    <col min="4357" max="4363" width="45" style="625" customWidth="1"/>
    <col min="4364" max="4608" width="9.33203125" style="625"/>
    <col min="4609" max="4609" width="29.83203125" style="625" customWidth="1"/>
    <col min="4610" max="4610" width="21.33203125" style="625" customWidth="1"/>
    <col min="4611" max="4611" width="20.1640625" style="625" customWidth="1"/>
    <col min="4612" max="4612" width="57.33203125" style="625" customWidth="1"/>
    <col min="4613" max="4619" width="45" style="625" customWidth="1"/>
    <col min="4620" max="4864" width="9.33203125" style="625"/>
    <col min="4865" max="4865" width="29.83203125" style="625" customWidth="1"/>
    <col min="4866" max="4866" width="21.33203125" style="625" customWidth="1"/>
    <col min="4867" max="4867" width="20.1640625" style="625" customWidth="1"/>
    <col min="4868" max="4868" width="57.33203125" style="625" customWidth="1"/>
    <col min="4869" max="4875" width="45" style="625" customWidth="1"/>
    <col min="4876" max="5120" width="9.33203125" style="625"/>
    <col min="5121" max="5121" width="29.83203125" style="625" customWidth="1"/>
    <col min="5122" max="5122" width="21.33203125" style="625" customWidth="1"/>
    <col min="5123" max="5123" width="20.1640625" style="625" customWidth="1"/>
    <col min="5124" max="5124" width="57.33203125" style="625" customWidth="1"/>
    <col min="5125" max="5131" width="45" style="625" customWidth="1"/>
    <col min="5132" max="5376" width="9.33203125" style="625"/>
    <col min="5377" max="5377" width="29.83203125" style="625" customWidth="1"/>
    <col min="5378" max="5378" width="21.33203125" style="625" customWidth="1"/>
    <col min="5379" max="5379" width="20.1640625" style="625" customWidth="1"/>
    <col min="5380" max="5380" width="57.33203125" style="625" customWidth="1"/>
    <col min="5381" max="5387" width="45" style="625" customWidth="1"/>
    <col min="5388" max="5632" width="9.33203125" style="625"/>
    <col min="5633" max="5633" width="29.83203125" style="625" customWidth="1"/>
    <col min="5634" max="5634" width="21.33203125" style="625" customWidth="1"/>
    <col min="5635" max="5635" width="20.1640625" style="625" customWidth="1"/>
    <col min="5636" max="5636" width="57.33203125" style="625" customWidth="1"/>
    <col min="5637" max="5643" width="45" style="625" customWidth="1"/>
    <col min="5644" max="5888" width="9.33203125" style="625"/>
    <col min="5889" max="5889" width="29.83203125" style="625" customWidth="1"/>
    <col min="5890" max="5890" width="21.33203125" style="625" customWidth="1"/>
    <col min="5891" max="5891" width="20.1640625" style="625" customWidth="1"/>
    <col min="5892" max="5892" width="57.33203125" style="625" customWidth="1"/>
    <col min="5893" max="5899" width="45" style="625" customWidth="1"/>
    <col min="5900" max="6144" width="9.33203125" style="625"/>
    <col min="6145" max="6145" width="29.83203125" style="625" customWidth="1"/>
    <col min="6146" max="6146" width="21.33203125" style="625" customWidth="1"/>
    <col min="6147" max="6147" width="20.1640625" style="625" customWidth="1"/>
    <col min="6148" max="6148" width="57.33203125" style="625" customWidth="1"/>
    <col min="6149" max="6155" width="45" style="625" customWidth="1"/>
    <col min="6156" max="6400" width="9.33203125" style="625"/>
    <col min="6401" max="6401" width="29.83203125" style="625" customWidth="1"/>
    <col min="6402" max="6402" width="21.33203125" style="625" customWidth="1"/>
    <col min="6403" max="6403" width="20.1640625" style="625" customWidth="1"/>
    <col min="6404" max="6404" width="57.33203125" style="625" customWidth="1"/>
    <col min="6405" max="6411" width="45" style="625" customWidth="1"/>
    <col min="6412" max="6656" width="9.33203125" style="625"/>
    <col min="6657" max="6657" width="29.83203125" style="625" customWidth="1"/>
    <col min="6658" max="6658" width="21.33203125" style="625" customWidth="1"/>
    <col min="6659" max="6659" width="20.1640625" style="625" customWidth="1"/>
    <col min="6660" max="6660" width="57.33203125" style="625" customWidth="1"/>
    <col min="6661" max="6667" width="45" style="625" customWidth="1"/>
    <col min="6668" max="6912" width="9.33203125" style="625"/>
    <col min="6913" max="6913" width="29.83203125" style="625" customWidth="1"/>
    <col min="6914" max="6914" width="21.33203125" style="625" customWidth="1"/>
    <col min="6915" max="6915" width="20.1640625" style="625" customWidth="1"/>
    <col min="6916" max="6916" width="57.33203125" style="625" customWidth="1"/>
    <col min="6917" max="6923" width="45" style="625" customWidth="1"/>
    <col min="6924" max="7168" width="9.33203125" style="625"/>
    <col min="7169" max="7169" width="29.83203125" style="625" customWidth="1"/>
    <col min="7170" max="7170" width="21.33203125" style="625" customWidth="1"/>
    <col min="7171" max="7171" width="20.1640625" style="625" customWidth="1"/>
    <col min="7172" max="7172" width="57.33203125" style="625" customWidth="1"/>
    <col min="7173" max="7179" width="45" style="625" customWidth="1"/>
    <col min="7180" max="7424" width="9.33203125" style="625"/>
    <col min="7425" max="7425" width="29.83203125" style="625" customWidth="1"/>
    <col min="7426" max="7426" width="21.33203125" style="625" customWidth="1"/>
    <col min="7427" max="7427" width="20.1640625" style="625" customWidth="1"/>
    <col min="7428" max="7428" width="57.33203125" style="625" customWidth="1"/>
    <col min="7429" max="7435" width="45" style="625" customWidth="1"/>
    <col min="7436" max="7680" width="9.33203125" style="625"/>
    <col min="7681" max="7681" width="29.83203125" style="625" customWidth="1"/>
    <col min="7682" max="7682" width="21.33203125" style="625" customWidth="1"/>
    <col min="7683" max="7683" width="20.1640625" style="625" customWidth="1"/>
    <col min="7684" max="7684" width="57.33203125" style="625" customWidth="1"/>
    <col min="7685" max="7691" width="45" style="625" customWidth="1"/>
    <col min="7692" max="7936" width="9.33203125" style="625"/>
    <col min="7937" max="7937" width="29.83203125" style="625" customWidth="1"/>
    <col min="7938" max="7938" width="21.33203125" style="625" customWidth="1"/>
    <col min="7939" max="7939" width="20.1640625" style="625" customWidth="1"/>
    <col min="7940" max="7940" width="57.33203125" style="625" customWidth="1"/>
    <col min="7941" max="7947" width="45" style="625" customWidth="1"/>
    <col min="7948" max="8192" width="9.33203125" style="625"/>
    <col min="8193" max="8193" width="29.83203125" style="625" customWidth="1"/>
    <col min="8194" max="8194" width="21.33203125" style="625" customWidth="1"/>
    <col min="8195" max="8195" width="20.1640625" style="625" customWidth="1"/>
    <col min="8196" max="8196" width="57.33203125" style="625" customWidth="1"/>
    <col min="8197" max="8203" width="45" style="625" customWidth="1"/>
    <col min="8204" max="8448" width="9.33203125" style="625"/>
    <col min="8449" max="8449" width="29.83203125" style="625" customWidth="1"/>
    <col min="8450" max="8450" width="21.33203125" style="625" customWidth="1"/>
    <col min="8451" max="8451" width="20.1640625" style="625" customWidth="1"/>
    <col min="8452" max="8452" width="57.33203125" style="625" customWidth="1"/>
    <col min="8453" max="8459" width="45" style="625" customWidth="1"/>
    <col min="8460" max="8704" width="9.33203125" style="625"/>
    <col min="8705" max="8705" width="29.83203125" style="625" customWidth="1"/>
    <col min="8706" max="8706" width="21.33203125" style="625" customWidth="1"/>
    <col min="8707" max="8707" width="20.1640625" style="625" customWidth="1"/>
    <col min="8708" max="8708" width="57.33203125" style="625" customWidth="1"/>
    <col min="8709" max="8715" width="45" style="625" customWidth="1"/>
    <col min="8716" max="8960" width="9.33203125" style="625"/>
    <col min="8961" max="8961" width="29.83203125" style="625" customWidth="1"/>
    <col min="8962" max="8962" width="21.33203125" style="625" customWidth="1"/>
    <col min="8963" max="8963" width="20.1640625" style="625" customWidth="1"/>
    <col min="8964" max="8964" width="57.33203125" style="625" customWidth="1"/>
    <col min="8965" max="8971" width="45" style="625" customWidth="1"/>
    <col min="8972" max="9216" width="9.33203125" style="625"/>
    <col min="9217" max="9217" width="29.83203125" style="625" customWidth="1"/>
    <col min="9218" max="9218" width="21.33203125" style="625" customWidth="1"/>
    <col min="9219" max="9219" width="20.1640625" style="625" customWidth="1"/>
    <col min="9220" max="9220" width="57.33203125" style="625" customWidth="1"/>
    <col min="9221" max="9227" width="45" style="625" customWidth="1"/>
    <col min="9228" max="9472" width="9.33203125" style="625"/>
    <col min="9473" max="9473" width="29.83203125" style="625" customWidth="1"/>
    <col min="9474" max="9474" width="21.33203125" style="625" customWidth="1"/>
    <col min="9475" max="9475" width="20.1640625" style="625" customWidth="1"/>
    <col min="9476" max="9476" width="57.33203125" style="625" customWidth="1"/>
    <col min="9477" max="9483" width="45" style="625" customWidth="1"/>
    <col min="9484" max="9728" width="9.33203125" style="625"/>
    <col min="9729" max="9729" width="29.83203125" style="625" customWidth="1"/>
    <col min="9730" max="9730" width="21.33203125" style="625" customWidth="1"/>
    <col min="9731" max="9731" width="20.1640625" style="625" customWidth="1"/>
    <col min="9732" max="9732" width="57.33203125" style="625" customWidth="1"/>
    <col min="9733" max="9739" width="45" style="625" customWidth="1"/>
    <col min="9740" max="9984" width="9.33203125" style="625"/>
    <col min="9985" max="9985" width="29.83203125" style="625" customWidth="1"/>
    <col min="9986" max="9986" width="21.33203125" style="625" customWidth="1"/>
    <col min="9987" max="9987" width="20.1640625" style="625" customWidth="1"/>
    <col min="9988" max="9988" width="57.33203125" style="625" customWidth="1"/>
    <col min="9989" max="9995" width="45" style="625" customWidth="1"/>
    <col min="9996" max="10240" width="9.33203125" style="625"/>
    <col min="10241" max="10241" width="29.83203125" style="625" customWidth="1"/>
    <col min="10242" max="10242" width="21.33203125" style="625" customWidth="1"/>
    <col min="10243" max="10243" width="20.1640625" style="625" customWidth="1"/>
    <col min="10244" max="10244" width="57.33203125" style="625" customWidth="1"/>
    <col min="10245" max="10251" width="45" style="625" customWidth="1"/>
    <col min="10252" max="10496" width="9.33203125" style="625"/>
    <col min="10497" max="10497" width="29.83203125" style="625" customWidth="1"/>
    <col min="10498" max="10498" width="21.33203125" style="625" customWidth="1"/>
    <col min="10499" max="10499" width="20.1640625" style="625" customWidth="1"/>
    <col min="10500" max="10500" width="57.33203125" style="625" customWidth="1"/>
    <col min="10501" max="10507" width="45" style="625" customWidth="1"/>
    <col min="10508" max="10752" width="9.33203125" style="625"/>
    <col min="10753" max="10753" width="29.83203125" style="625" customWidth="1"/>
    <col min="10754" max="10754" width="21.33203125" style="625" customWidth="1"/>
    <col min="10755" max="10755" width="20.1640625" style="625" customWidth="1"/>
    <col min="10756" max="10756" width="57.33203125" style="625" customWidth="1"/>
    <col min="10757" max="10763" width="45" style="625" customWidth="1"/>
    <col min="10764" max="11008" width="9.33203125" style="625"/>
    <col min="11009" max="11009" width="29.83203125" style="625" customWidth="1"/>
    <col min="11010" max="11010" width="21.33203125" style="625" customWidth="1"/>
    <col min="11011" max="11011" width="20.1640625" style="625" customWidth="1"/>
    <col min="11012" max="11012" width="57.33203125" style="625" customWidth="1"/>
    <col min="11013" max="11019" width="45" style="625" customWidth="1"/>
    <col min="11020" max="11264" width="9.33203125" style="625"/>
    <col min="11265" max="11265" width="29.83203125" style="625" customWidth="1"/>
    <col min="11266" max="11266" width="21.33203125" style="625" customWidth="1"/>
    <col min="11267" max="11267" width="20.1640625" style="625" customWidth="1"/>
    <col min="11268" max="11268" width="57.33203125" style="625" customWidth="1"/>
    <col min="11269" max="11275" width="45" style="625" customWidth="1"/>
    <col min="11276" max="11520" width="9.33203125" style="625"/>
    <col min="11521" max="11521" width="29.83203125" style="625" customWidth="1"/>
    <col min="11522" max="11522" width="21.33203125" style="625" customWidth="1"/>
    <col min="11523" max="11523" width="20.1640625" style="625" customWidth="1"/>
    <col min="11524" max="11524" width="57.33203125" style="625" customWidth="1"/>
    <col min="11525" max="11531" width="45" style="625" customWidth="1"/>
    <col min="11532" max="11776" width="9.33203125" style="625"/>
    <col min="11777" max="11777" width="29.83203125" style="625" customWidth="1"/>
    <col min="11778" max="11778" width="21.33203125" style="625" customWidth="1"/>
    <col min="11779" max="11779" width="20.1640625" style="625" customWidth="1"/>
    <col min="11780" max="11780" width="57.33203125" style="625" customWidth="1"/>
    <col min="11781" max="11787" width="45" style="625" customWidth="1"/>
    <col min="11788" max="12032" width="9.33203125" style="625"/>
    <col min="12033" max="12033" width="29.83203125" style="625" customWidth="1"/>
    <col min="12034" max="12034" width="21.33203125" style="625" customWidth="1"/>
    <col min="12035" max="12035" width="20.1640625" style="625" customWidth="1"/>
    <col min="12036" max="12036" width="57.33203125" style="625" customWidth="1"/>
    <col min="12037" max="12043" width="45" style="625" customWidth="1"/>
    <col min="12044" max="12288" width="9.33203125" style="625"/>
    <col min="12289" max="12289" width="29.83203125" style="625" customWidth="1"/>
    <col min="12290" max="12290" width="21.33203125" style="625" customWidth="1"/>
    <col min="12291" max="12291" width="20.1640625" style="625" customWidth="1"/>
    <col min="12292" max="12292" width="57.33203125" style="625" customWidth="1"/>
    <col min="12293" max="12299" width="45" style="625" customWidth="1"/>
    <col min="12300" max="12544" width="9.33203125" style="625"/>
    <col min="12545" max="12545" width="29.83203125" style="625" customWidth="1"/>
    <col min="12546" max="12546" width="21.33203125" style="625" customWidth="1"/>
    <col min="12547" max="12547" width="20.1640625" style="625" customWidth="1"/>
    <col min="12548" max="12548" width="57.33203125" style="625" customWidth="1"/>
    <col min="12549" max="12555" width="45" style="625" customWidth="1"/>
    <col min="12556" max="12800" width="9.33203125" style="625"/>
    <col min="12801" max="12801" width="29.83203125" style="625" customWidth="1"/>
    <col min="12802" max="12802" width="21.33203125" style="625" customWidth="1"/>
    <col min="12803" max="12803" width="20.1640625" style="625" customWidth="1"/>
    <col min="12804" max="12804" width="57.33203125" style="625" customWidth="1"/>
    <col min="12805" max="12811" width="45" style="625" customWidth="1"/>
    <col min="12812" max="13056" width="9.33203125" style="625"/>
    <col min="13057" max="13057" width="29.83203125" style="625" customWidth="1"/>
    <col min="13058" max="13058" width="21.33203125" style="625" customWidth="1"/>
    <col min="13059" max="13059" width="20.1640625" style="625" customWidth="1"/>
    <col min="13060" max="13060" width="57.33203125" style="625" customWidth="1"/>
    <col min="13061" max="13067" width="45" style="625" customWidth="1"/>
    <col min="13068" max="13312" width="9.33203125" style="625"/>
    <col min="13313" max="13313" width="29.83203125" style="625" customWidth="1"/>
    <col min="13314" max="13314" width="21.33203125" style="625" customWidth="1"/>
    <col min="13315" max="13315" width="20.1640625" style="625" customWidth="1"/>
    <col min="13316" max="13316" width="57.33203125" style="625" customWidth="1"/>
    <col min="13317" max="13323" width="45" style="625" customWidth="1"/>
    <col min="13324" max="13568" width="9.33203125" style="625"/>
    <col min="13569" max="13569" width="29.83203125" style="625" customWidth="1"/>
    <col min="13570" max="13570" width="21.33203125" style="625" customWidth="1"/>
    <col min="13571" max="13571" width="20.1640625" style="625" customWidth="1"/>
    <col min="13572" max="13572" width="57.33203125" style="625" customWidth="1"/>
    <col min="13573" max="13579" width="45" style="625" customWidth="1"/>
    <col min="13580" max="13824" width="9.33203125" style="625"/>
    <col min="13825" max="13825" width="29.83203125" style="625" customWidth="1"/>
    <col min="13826" max="13826" width="21.33203125" style="625" customWidth="1"/>
    <col min="13827" max="13827" width="20.1640625" style="625" customWidth="1"/>
    <col min="13828" max="13828" width="57.33203125" style="625" customWidth="1"/>
    <col min="13829" max="13835" width="45" style="625" customWidth="1"/>
    <col min="13836" max="14080" width="9.33203125" style="625"/>
    <col min="14081" max="14081" width="29.83203125" style="625" customWidth="1"/>
    <col min="14082" max="14082" width="21.33203125" style="625" customWidth="1"/>
    <col min="14083" max="14083" width="20.1640625" style="625" customWidth="1"/>
    <col min="14084" max="14084" width="57.33203125" style="625" customWidth="1"/>
    <col min="14085" max="14091" width="45" style="625" customWidth="1"/>
    <col min="14092" max="14336" width="9.33203125" style="625"/>
    <col min="14337" max="14337" width="29.83203125" style="625" customWidth="1"/>
    <col min="14338" max="14338" width="21.33203125" style="625" customWidth="1"/>
    <col min="14339" max="14339" width="20.1640625" style="625" customWidth="1"/>
    <col min="14340" max="14340" width="57.33203125" style="625" customWidth="1"/>
    <col min="14341" max="14347" width="45" style="625" customWidth="1"/>
    <col min="14348" max="14592" width="9.33203125" style="625"/>
    <col min="14593" max="14593" width="29.83203125" style="625" customWidth="1"/>
    <col min="14594" max="14594" width="21.33203125" style="625" customWidth="1"/>
    <col min="14595" max="14595" width="20.1640625" style="625" customWidth="1"/>
    <col min="14596" max="14596" width="57.33203125" style="625" customWidth="1"/>
    <col min="14597" max="14603" width="45" style="625" customWidth="1"/>
    <col min="14604" max="14848" width="9.33203125" style="625"/>
    <col min="14849" max="14849" width="29.83203125" style="625" customWidth="1"/>
    <col min="14850" max="14850" width="21.33203125" style="625" customWidth="1"/>
    <col min="14851" max="14851" width="20.1640625" style="625" customWidth="1"/>
    <col min="14852" max="14852" width="57.33203125" style="625" customWidth="1"/>
    <col min="14853" max="14859" width="45" style="625" customWidth="1"/>
    <col min="14860" max="15104" width="9.33203125" style="625"/>
    <col min="15105" max="15105" width="29.83203125" style="625" customWidth="1"/>
    <col min="15106" max="15106" width="21.33203125" style="625" customWidth="1"/>
    <col min="15107" max="15107" width="20.1640625" style="625" customWidth="1"/>
    <col min="15108" max="15108" width="57.33203125" style="625" customWidth="1"/>
    <col min="15109" max="15115" width="45" style="625" customWidth="1"/>
    <col min="15116" max="15360" width="9.33203125" style="625"/>
    <col min="15361" max="15361" width="29.83203125" style="625" customWidth="1"/>
    <col min="15362" max="15362" width="21.33203125" style="625" customWidth="1"/>
    <col min="15363" max="15363" width="20.1640625" style="625" customWidth="1"/>
    <col min="15364" max="15364" width="57.33203125" style="625" customWidth="1"/>
    <col min="15365" max="15371" width="45" style="625" customWidth="1"/>
    <col min="15372" max="15616" width="9.33203125" style="625"/>
    <col min="15617" max="15617" width="29.83203125" style="625" customWidth="1"/>
    <col min="15618" max="15618" width="21.33203125" style="625" customWidth="1"/>
    <col min="15619" max="15619" width="20.1640625" style="625" customWidth="1"/>
    <col min="15620" max="15620" width="57.33203125" style="625" customWidth="1"/>
    <col min="15621" max="15627" width="45" style="625" customWidth="1"/>
    <col min="15628" max="15872" width="9.33203125" style="625"/>
    <col min="15873" max="15873" width="29.83203125" style="625" customWidth="1"/>
    <col min="15874" max="15874" width="21.33203125" style="625" customWidth="1"/>
    <col min="15875" max="15875" width="20.1640625" style="625" customWidth="1"/>
    <col min="15876" max="15876" width="57.33203125" style="625" customWidth="1"/>
    <col min="15877" max="15883" width="45" style="625" customWidth="1"/>
    <col min="15884" max="16128" width="9.33203125" style="625"/>
    <col min="16129" max="16129" width="29.83203125" style="625" customWidth="1"/>
    <col min="16130" max="16130" width="21.33203125" style="625" customWidth="1"/>
    <col min="16131" max="16131" width="20.1640625" style="625" customWidth="1"/>
    <col min="16132" max="16132" width="57.33203125" style="625" customWidth="1"/>
    <col min="16133" max="16139" width="45" style="625" customWidth="1"/>
    <col min="16140" max="16384" width="9.33203125" style="625"/>
  </cols>
  <sheetData>
    <row r="1" spans="1:4" s="623" customFormat="1" ht="15">
      <c r="A1" s="622" t="s">
        <v>220</v>
      </c>
      <c r="B1" s="622"/>
      <c r="C1" s="622"/>
      <c r="D1" s="622"/>
    </row>
    <row r="2" spans="1:4" ht="9" customHeight="1">
      <c r="A2" s="624"/>
      <c r="B2" s="624"/>
      <c r="C2" s="624"/>
      <c r="D2" s="624"/>
    </row>
    <row r="3" spans="1:4" s="627" customFormat="1" ht="18.75">
      <c r="A3" s="626" t="s">
        <v>411</v>
      </c>
      <c r="B3" s="626"/>
      <c r="C3" s="626"/>
      <c r="D3" s="626"/>
    </row>
    <row r="4" spans="1:4" s="627" customFormat="1" ht="18.75">
      <c r="A4" s="626" t="s">
        <v>412</v>
      </c>
      <c r="B4" s="626"/>
      <c r="C4" s="626"/>
      <c r="D4" s="626"/>
    </row>
    <row r="5" spans="1:4" ht="12" customHeight="1">
      <c r="A5" s="624"/>
      <c r="B5" s="624"/>
      <c r="C5" s="624"/>
      <c r="D5" s="624"/>
    </row>
    <row r="6" spans="1:4" s="629" customFormat="1" ht="15.75">
      <c r="A6" s="628" t="s">
        <v>413</v>
      </c>
      <c r="B6" s="628"/>
      <c r="C6" s="628"/>
      <c r="D6" s="628"/>
    </row>
    <row r="7" spans="1:4" s="629" customFormat="1" ht="15.75">
      <c r="A7" s="628" t="s">
        <v>414</v>
      </c>
      <c r="B7" s="628"/>
      <c r="C7" s="628"/>
      <c r="D7" s="628"/>
    </row>
    <row r="8" spans="1:4" ht="12" customHeight="1">
      <c r="A8" s="624"/>
      <c r="B8" s="624"/>
      <c r="C8" s="624"/>
      <c r="D8" s="624"/>
    </row>
    <row r="9" spans="1:4" ht="12" customHeight="1">
      <c r="A9" s="647" t="s">
        <v>418</v>
      </c>
      <c r="B9" s="679" t="s">
        <v>431</v>
      </c>
      <c r="C9" s="659"/>
      <c r="D9" s="653"/>
    </row>
    <row r="10" spans="1:4" ht="12" customHeight="1">
      <c r="A10" s="648" t="s">
        <v>163</v>
      </c>
      <c r="B10" s="678">
        <v>41452</v>
      </c>
      <c r="C10" s="648" t="s">
        <v>419</v>
      </c>
      <c r="D10" s="656" t="s">
        <v>420</v>
      </c>
    </row>
    <row r="11" spans="1:4">
      <c r="A11" s="624"/>
      <c r="B11" s="624"/>
      <c r="C11" s="624"/>
      <c r="D11" s="624"/>
    </row>
    <row r="12" spans="1:4" ht="12" customHeight="1">
      <c r="A12" s="630"/>
      <c r="B12" s="631"/>
      <c r="C12" s="631"/>
      <c r="D12" s="650"/>
    </row>
    <row r="13" spans="1:4" s="633" customFormat="1">
      <c r="A13" s="632" t="s">
        <v>415</v>
      </c>
      <c r="B13" s="632" t="s">
        <v>106</v>
      </c>
      <c r="C13" s="632" t="s">
        <v>107</v>
      </c>
      <c r="D13" s="632" t="s">
        <v>416</v>
      </c>
    </row>
    <row r="14" spans="1:4">
      <c r="A14" s="634"/>
      <c r="B14" s="635"/>
      <c r="C14" s="634"/>
      <c r="D14" s="634"/>
    </row>
    <row r="15" spans="1:4">
      <c r="A15" s="636">
        <v>295</v>
      </c>
      <c r="B15" s="636">
        <v>90</v>
      </c>
      <c r="C15" s="637">
        <v>1</v>
      </c>
      <c r="D15" s="680">
        <v>3000000</v>
      </c>
    </row>
    <row r="16" spans="1:4">
      <c r="A16" s="638"/>
      <c r="B16" s="636"/>
      <c r="C16" s="637"/>
      <c r="D16" s="639"/>
    </row>
    <row r="17" spans="1:4">
      <c r="A17" s="638">
        <v>340</v>
      </c>
      <c r="B17" s="636">
        <v>90</v>
      </c>
      <c r="C17" s="637">
        <v>1</v>
      </c>
      <c r="D17" s="639" t="s">
        <v>10</v>
      </c>
    </row>
    <row r="18" spans="1:4">
      <c r="A18" s="638"/>
      <c r="B18" s="636"/>
      <c r="C18" s="637"/>
      <c r="D18" s="639"/>
    </row>
    <row r="19" spans="1:4">
      <c r="A19" s="636">
        <v>450</v>
      </c>
      <c r="B19" s="636">
        <v>90</v>
      </c>
      <c r="C19" s="637">
        <v>1</v>
      </c>
      <c r="D19" s="639" t="s">
        <v>10</v>
      </c>
    </row>
    <row r="20" spans="1:4">
      <c r="A20" s="638"/>
      <c r="B20" s="636"/>
      <c r="C20" s="637"/>
      <c r="D20" s="639"/>
    </row>
    <row r="21" spans="1:4">
      <c r="A21" s="636">
        <v>600</v>
      </c>
      <c r="B21" s="636">
        <v>90</v>
      </c>
      <c r="C21" s="637">
        <v>1</v>
      </c>
      <c r="D21" s="639" t="s">
        <v>10</v>
      </c>
    </row>
    <row r="22" spans="1:4">
      <c r="A22" s="638"/>
      <c r="B22" s="636"/>
      <c r="C22" s="637"/>
      <c r="D22" s="639"/>
    </row>
    <row r="23" spans="1:4">
      <c r="A23" s="636">
        <v>650</v>
      </c>
      <c r="B23" s="636">
        <v>90</v>
      </c>
      <c r="C23" s="637">
        <v>1</v>
      </c>
      <c r="D23" s="639" t="s">
        <v>10</v>
      </c>
    </row>
    <row r="24" spans="1:4">
      <c r="A24" s="649" t="s">
        <v>417</v>
      </c>
      <c r="B24" s="640"/>
      <c r="C24" s="640"/>
      <c r="D24" s="641"/>
    </row>
    <row r="25" spans="1:4">
      <c r="A25" s="636"/>
      <c r="B25" s="642"/>
      <c r="C25" s="637"/>
      <c r="D25" s="639"/>
    </row>
    <row r="26" spans="1:4">
      <c r="A26" s="636"/>
      <c r="B26" s="642"/>
      <c r="C26" s="637"/>
      <c r="D26" s="639"/>
    </row>
    <row r="27" spans="1:4">
      <c r="A27" s="636"/>
      <c r="B27" s="642"/>
      <c r="C27" s="637"/>
      <c r="D27" s="639"/>
    </row>
    <row r="28" spans="1:4">
      <c r="A28" s="636"/>
      <c r="B28" s="642"/>
      <c r="C28" s="637"/>
      <c r="D28" s="639"/>
    </row>
    <row r="29" spans="1:4">
      <c r="A29" s="636"/>
      <c r="B29" s="642"/>
      <c r="C29" s="637"/>
      <c r="D29" s="639"/>
    </row>
    <row r="30" spans="1:4">
      <c r="A30" s="636"/>
      <c r="B30" s="642"/>
      <c r="C30" s="637"/>
      <c r="D30" s="639"/>
    </row>
    <row r="31" spans="1:4">
      <c r="A31" s="636"/>
      <c r="B31" s="642"/>
      <c r="C31" s="637"/>
      <c r="D31" s="639"/>
    </row>
    <row r="32" spans="1:4">
      <c r="A32" s="636"/>
      <c r="B32" s="642"/>
      <c r="C32" s="637"/>
      <c r="D32" s="639"/>
    </row>
    <row r="33" spans="1:4">
      <c r="A33" s="636"/>
      <c r="B33" s="642"/>
      <c r="C33" s="637"/>
      <c r="D33" s="639"/>
    </row>
    <row r="34" spans="1:4">
      <c r="A34" s="636"/>
      <c r="B34" s="642"/>
      <c r="C34" s="636"/>
      <c r="D34" s="639"/>
    </row>
    <row r="35" spans="1:4">
      <c r="A35" s="636"/>
      <c r="B35" s="636"/>
      <c r="C35" s="636"/>
      <c r="D35" s="639"/>
    </row>
    <row r="36" spans="1:4">
      <c r="A36" s="636"/>
      <c r="B36" s="636"/>
      <c r="C36" s="636"/>
      <c r="D36" s="639"/>
    </row>
    <row r="37" spans="1:4" s="646" customFormat="1">
      <c r="A37" s="643" t="s">
        <v>90</v>
      </c>
      <c r="B37" s="644"/>
      <c r="C37" s="644"/>
      <c r="D37" s="645">
        <f>SUM(D15:D36)</f>
        <v>3000000</v>
      </c>
    </row>
  </sheetData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B1:D54"/>
  <sheetViews>
    <sheetView workbookViewId="0">
      <selection activeCell="I13" sqref="I13"/>
    </sheetView>
  </sheetViews>
  <sheetFormatPr defaultRowHeight="12.75"/>
  <cols>
    <col min="1" max="1" width="1.1640625" style="364" customWidth="1"/>
    <col min="2" max="2" width="65.33203125" style="364" customWidth="1"/>
    <col min="3" max="3" width="25" style="364" customWidth="1"/>
    <col min="4" max="4" width="19.83203125" style="364" customWidth="1"/>
    <col min="5" max="16384" width="9.33203125" style="364"/>
  </cols>
  <sheetData>
    <row r="1" spans="2:4" ht="16.5">
      <c r="B1" s="362" t="s">
        <v>220</v>
      </c>
      <c r="C1" s="363"/>
      <c r="D1" s="363"/>
    </row>
    <row r="2" spans="2:4" ht="16.5">
      <c r="B2" s="362" t="s">
        <v>258</v>
      </c>
      <c r="C2" s="363"/>
      <c r="D2" s="363"/>
    </row>
    <row r="3" spans="2:4" ht="11.25" customHeight="1">
      <c r="B3" s="365"/>
    </row>
    <row r="4" spans="2:4" ht="16.5">
      <c r="B4" s="362" t="s">
        <v>286</v>
      </c>
      <c r="C4" s="366"/>
      <c r="D4" s="366"/>
    </row>
    <row r="6" spans="2:4" ht="15.75">
      <c r="B6" s="686"/>
      <c r="C6" s="687"/>
      <c r="D6" s="367"/>
    </row>
    <row r="7" spans="2:4" ht="15.75">
      <c r="B7" s="368" t="s">
        <v>157</v>
      </c>
      <c r="C7" s="369"/>
      <c r="D7" s="368" t="s">
        <v>259</v>
      </c>
    </row>
    <row r="8" spans="2:4" ht="9" customHeight="1">
      <c r="B8" s="370"/>
      <c r="C8" s="370"/>
      <c r="D8" s="370"/>
    </row>
    <row r="9" spans="2:4" ht="18.75">
      <c r="B9" s="371" t="s">
        <v>260</v>
      </c>
      <c r="C9" s="372"/>
      <c r="D9" s="373"/>
    </row>
    <row r="10" spans="2:4" ht="15.75">
      <c r="B10" s="374" t="s">
        <v>66</v>
      </c>
      <c r="C10" s="375" t="s">
        <v>287</v>
      </c>
      <c r="D10" s="376" t="s">
        <v>7</v>
      </c>
    </row>
    <row r="11" spans="2:4" ht="15.75">
      <c r="B11" s="377" t="s">
        <v>126</v>
      </c>
      <c r="C11" s="173"/>
      <c r="D11" s="174"/>
    </row>
    <row r="12" spans="2:4" ht="15.75">
      <c r="B12" s="378" t="s">
        <v>119</v>
      </c>
      <c r="C12" s="175"/>
      <c r="D12" s="379" t="e">
        <f t="shared" ref="D12:D18" si="0">C12/C$25</f>
        <v>#DIV/0!</v>
      </c>
    </row>
    <row r="13" spans="2:4" ht="15.75">
      <c r="B13" s="378" t="s">
        <v>120</v>
      </c>
      <c r="C13" s="177"/>
      <c r="D13" s="379" t="e">
        <f t="shared" si="0"/>
        <v>#DIV/0!</v>
      </c>
    </row>
    <row r="14" spans="2:4" ht="15.75">
      <c r="B14" s="378" t="s">
        <v>121</v>
      </c>
      <c r="C14" s="177"/>
      <c r="D14" s="379" t="e">
        <f t="shared" si="0"/>
        <v>#DIV/0!</v>
      </c>
    </row>
    <row r="15" spans="2:4" ht="15.75">
      <c r="B15" s="378" t="s">
        <v>122</v>
      </c>
      <c r="C15" s="177"/>
      <c r="D15" s="379" t="e">
        <f t="shared" si="0"/>
        <v>#DIV/0!</v>
      </c>
    </row>
    <row r="16" spans="2:4" ht="15.75">
      <c r="B16" s="378" t="s">
        <v>123</v>
      </c>
      <c r="C16" s="177"/>
      <c r="D16" s="379" t="e">
        <f t="shared" si="0"/>
        <v>#DIV/0!</v>
      </c>
    </row>
    <row r="17" spans="2:4" ht="15.75">
      <c r="B17" s="380" t="s">
        <v>143</v>
      </c>
      <c r="C17" s="179">
        <f>SUM(C12:C16)</f>
        <v>0</v>
      </c>
      <c r="D17" s="381" t="e">
        <f t="shared" si="0"/>
        <v>#DIV/0!</v>
      </c>
    </row>
    <row r="18" spans="2:4" ht="15.75">
      <c r="B18" s="378" t="s">
        <v>67</v>
      </c>
      <c r="C18" s="181"/>
      <c r="D18" s="382" t="e">
        <f t="shared" si="0"/>
        <v>#DIV/0!</v>
      </c>
    </row>
    <row r="19" spans="2:4" ht="15.75">
      <c r="B19" s="378" t="s">
        <v>55</v>
      </c>
      <c r="C19" s="177"/>
      <c r="D19" s="379" t="e">
        <f>C19/C25</f>
        <v>#DIV/0!</v>
      </c>
    </row>
    <row r="20" spans="2:4" ht="15.75">
      <c r="B20" s="378" t="s">
        <v>68</v>
      </c>
      <c r="C20" s="177"/>
      <c r="D20" s="379" t="e">
        <f>C20/C25</f>
        <v>#DIV/0!</v>
      </c>
    </row>
    <row r="21" spans="2:4" ht="15.75">
      <c r="B21" s="378" t="s">
        <v>69</v>
      </c>
      <c r="C21" s="177"/>
      <c r="D21" s="379" t="e">
        <f>C21/C25</f>
        <v>#DIV/0!</v>
      </c>
    </row>
    <row r="22" spans="2:4" ht="15.75">
      <c r="B22" s="378" t="s">
        <v>70</v>
      </c>
      <c r="C22" s="177"/>
      <c r="D22" s="379" t="e">
        <f>C22/C25</f>
        <v>#DIV/0!</v>
      </c>
    </row>
    <row r="23" spans="2:4" ht="15.75">
      <c r="B23" s="378" t="s">
        <v>71</v>
      </c>
      <c r="C23" s="177"/>
      <c r="D23" s="379" t="e">
        <f>C23/C25</f>
        <v>#DIV/0!</v>
      </c>
    </row>
    <row r="24" spans="2:4" ht="15.75">
      <c r="B24" s="383" t="s">
        <v>72</v>
      </c>
      <c r="C24" s="183"/>
      <c r="D24" s="384" t="e">
        <f>C24/C25</f>
        <v>#DIV/0!</v>
      </c>
    </row>
    <row r="25" spans="2:4" ht="15.75">
      <c r="B25" s="375" t="s">
        <v>73</v>
      </c>
      <c r="C25" s="185">
        <f>SUM(C17:C24)</f>
        <v>0</v>
      </c>
      <c r="D25" s="385" t="e">
        <f>D17+D18+D19+D20+D21+D22+D23+D24</f>
        <v>#DIV/0!</v>
      </c>
    </row>
    <row r="26" spans="2:4">
      <c r="B26" s="386"/>
    </row>
    <row r="27" spans="2:4">
      <c r="B27" s="386"/>
    </row>
    <row r="28" spans="2:4" ht="34.5">
      <c r="B28" s="387" t="s">
        <v>265</v>
      </c>
      <c r="C28" s="372"/>
      <c r="D28" s="373"/>
    </row>
    <row r="29" spans="2:4" ht="15.75">
      <c r="B29" s="374" t="s">
        <v>66</v>
      </c>
      <c r="C29" s="375" t="s">
        <v>287</v>
      </c>
      <c r="D29" s="376" t="s">
        <v>7</v>
      </c>
    </row>
    <row r="30" spans="2:4" ht="15.75">
      <c r="B30" s="377" t="s">
        <v>126</v>
      </c>
      <c r="C30" s="173"/>
      <c r="D30" s="174"/>
    </row>
    <row r="31" spans="2:4" ht="15.75">
      <c r="B31" s="378" t="s">
        <v>120</v>
      </c>
      <c r="C31" s="177"/>
      <c r="D31" s="379" t="e">
        <f t="shared" ref="D31:D43" si="1">+C31/C$43</f>
        <v>#DIV/0!</v>
      </c>
    </row>
    <row r="32" spans="2:4" ht="15.75">
      <c r="B32" s="378" t="s">
        <v>121</v>
      </c>
      <c r="C32" s="177"/>
      <c r="D32" s="379" t="e">
        <f t="shared" si="1"/>
        <v>#DIV/0!</v>
      </c>
    </row>
    <row r="33" spans="2:4" ht="15.75">
      <c r="B33" s="378" t="s">
        <v>122</v>
      </c>
      <c r="C33" s="177"/>
      <c r="D33" s="379" t="e">
        <f t="shared" si="1"/>
        <v>#DIV/0!</v>
      </c>
    </row>
    <row r="34" spans="2:4" ht="15.75">
      <c r="B34" s="378" t="s">
        <v>123</v>
      </c>
      <c r="C34" s="177"/>
      <c r="D34" s="379" t="e">
        <f t="shared" si="1"/>
        <v>#DIV/0!</v>
      </c>
    </row>
    <row r="35" spans="2:4" ht="15.75">
      <c r="B35" s="380" t="s">
        <v>143</v>
      </c>
      <c r="C35" s="179">
        <f>SUM(C31:C34)</f>
        <v>0</v>
      </c>
      <c r="D35" s="381" t="e">
        <f t="shared" si="1"/>
        <v>#DIV/0!</v>
      </c>
    </row>
    <row r="36" spans="2:4" ht="15.75">
      <c r="B36" s="378" t="s">
        <v>67</v>
      </c>
      <c r="C36" s="181"/>
      <c r="D36" s="382" t="e">
        <f t="shared" si="1"/>
        <v>#DIV/0!</v>
      </c>
    </row>
    <row r="37" spans="2:4" ht="15.75">
      <c r="B37" s="378" t="s">
        <v>55</v>
      </c>
      <c r="C37" s="177"/>
      <c r="D37" s="379" t="e">
        <f t="shared" si="1"/>
        <v>#DIV/0!</v>
      </c>
    </row>
    <row r="38" spans="2:4" ht="15.75">
      <c r="B38" s="378" t="s">
        <v>68</v>
      </c>
      <c r="C38" s="177"/>
      <c r="D38" s="379" t="e">
        <f t="shared" si="1"/>
        <v>#DIV/0!</v>
      </c>
    </row>
    <row r="39" spans="2:4" ht="15.75">
      <c r="B39" s="378" t="s">
        <v>69</v>
      </c>
      <c r="C39" s="177"/>
      <c r="D39" s="379" t="e">
        <f t="shared" si="1"/>
        <v>#DIV/0!</v>
      </c>
    </row>
    <row r="40" spans="2:4" ht="15.75">
      <c r="B40" s="378" t="s">
        <v>70</v>
      </c>
      <c r="C40" s="177"/>
      <c r="D40" s="379" t="e">
        <f t="shared" si="1"/>
        <v>#DIV/0!</v>
      </c>
    </row>
    <row r="41" spans="2:4" ht="15.75">
      <c r="B41" s="378" t="s">
        <v>71</v>
      </c>
      <c r="C41" s="177"/>
      <c r="D41" s="379" t="e">
        <f t="shared" si="1"/>
        <v>#DIV/0!</v>
      </c>
    </row>
    <row r="42" spans="2:4" ht="15.75">
      <c r="B42" s="383" t="s">
        <v>72</v>
      </c>
      <c r="C42" s="183"/>
      <c r="D42" s="388" t="e">
        <f t="shared" si="1"/>
        <v>#DIV/0!</v>
      </c>
    </row>
    <row r="43" spans="2:4" ht="15.75">
      <c r="B43" s="375" t="s">
        <v>73</v>
      </c>
      <c r="C43" s="185">
        <f>SUM(C35:C42)</f>
        <v>0</v>
      </c>
      <c r="D43" s="385" t="e">
        <f t="shared" si="1"/>
        <v>#DIV/0!</v>
      </c>
    </row>
    <row r="45" spans="2:4">
      <c r="B45" s="389"/>
      <c r="C45" s="390"/>
      <c r="D45" s="391"/>
    </row>
    <row r="46" spans="2:4" ht="15.75" customHeight="1">
      <c r="B46" s="434" t="s">
        <v>288</v>
      </c>
      <c r="C46" s="393"/>
      <c r="D46" s="394"/>
    </row>
    <row r="47" spans="2:4" ht="12.75" customHeight="1">
      <c r="B47" s="434"/>
      <c r="C47" s="395"/>
      <c r="D47" s="394"/>
    </row>
    <row r="48" spans="2:4" ht="15.75" customHeight="1">
      <c r="B48" s="434" t="s">
        <v>289</v>
      </c>
      <c r="C48" s="393"/>
      <c r="D48" s="394"/>
    </row>
    <row r="49" spans="2:4" ht="12.75" customHeight="1">
      <c r="B49" s="392"/>
      <c r="C49" s="396"/>
      <c r="D49" s="394"/>
    </row>
    <row r="50" spans="2:4" ht="18.75">
      <c r="B50" s="392" t="s">
        <v>261</v>
      </c>
      <c r="C50" s="396"/>
      <c r="D50" s="394"/>
    </row>
    <row r="51" spans="2:4" ht="15">
      <c r="B51" s="681" t="s">
        <v>262</v>
      </c>
      <c r="C51" s="682"/>
      <c r="D51" s="683"/>
    </row>
    <row r="52" spans="2:4" ht="15">
      <c r="B52" s="684" t="s">
        <v>263</v>
      </c>
      <c r="C52" s="685"/>
      <c r="D52" s="683"/>
    </row>
    <row r="53" spans="2:4" ht="15">
      <c r="B53" s="684" t="s">
        <v>264</v>
      </c>
      <c r="C53" s="685"/>
      <c r="D53" s="683"/>
    </row>
    <row r="54" spans="2:4" ht="7.5" customHeight="1">
      <c r="B54" s="397"/>
      <c r="C54" s="398"/>
      <c r="D54" s="399"/>
    </row>
  </sheetData>
  <customSheetViews>
    <customSheetView guid="{B0D17E88-828B-4823-ACAC-0E30538F57BB}" fitToPage="1" state="hidden">
      <selection activeCell="I13" sqref="I13"/>
      <pageMargins left="0" right="0" top="0.25" bottom="0.25" header="0.25" footer="0.25"/>
      <printOptions horizontalCentered="1" verticalCentered="1"/>
      <pageSetup scale="10" orientation="portrait" r:id="rId1"/>
      <headerFooter alignWithMargins="0"/>
    </customSheetView>
  </customSheetViews>
  <mergeCells count="4">
    <mergeCell ref="B51:D51"/>
    <mergeCell ref="B52:D52"/>
    <mergeCell ref="B53:D53"/>
    <mergeCell ref="B6:C6"/>
  </mergeCells>
  <phoneticPr fontId="33" type="noConversion"/>
  <printOptions horizontalCentered="1" verticalCentered="1"/>
  <pageMargins left="0" right="0" top="0.25" bottom="0.25" header="0.25" footer="0.25"/>
  <pageSetup scale="1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CN124"/>
  <sheetViews>
    <sheetView zoomScaleNormal="100" workbookViewId="0">
      <selection activeCell="E117" sqref="E117"/>
    </sheetView>
  </sheetViews>
  <sheetFormatPr defaultRowHeight="12.75"/>
  <cols>
    <col min="1" max="1" width="18.6640625" customWidth="1"/>
    <col min="2" max="2" width="6.1640625" customWidth="1"/>
    <col min="3" max="3" width="7.5" customWidth="1"/>
    <col min="4" max="4" width="66" customWidth="1"/>
    <col min="5" max="5" width="29" customWidth="1"/>
    <col min="6" max="6" width="19.6640625" customWidth="1"/>
    <col min="7" max="7" width="12.5" customWidth="1"/>
    <col min="8" max="8" width="35.83203125" customWidth="1"/>
    <col min="9" max="14" width="13.83203125" customWidth="1"/>
    <col min="15" max="15" width="3" customWidth="1"/>
    <col min="16" max="17" width="4.5" customWidth="1"/>
    <col min="18" max="52" width="13.83203125" customWidth="1"/>
    <col min="53" max="53" width="2.5" customWidth="1"/>
    <col min="54" max="55" width="3" customWidth="1"/>
    <col min="56" max="56" width="3.33203125" customWidth="1"/>
    <col min="57" max="57" width="4.33203125" customWidth="1"/>
    <col min="58" max="74" width="13.83203125" customWidth="1"/>
    <col min="75" max="75" width="11.83203125" customWidth="1"/>
    <col min="76" max="91" width="13.83203125" customWidth="1"/>
    <col min="92" max="92" width="13.6640625" customWidth="1"/>
    <col min="93" max="93" width="13.33203125" customWidth="1"/>
  </cols>
  <sheetData>
    <row r="1" spans="1:7" ht="20.25">
      <c r="A1" s="688" t="s">
        <v>220</v>
      </c>
      <c r="B1" s="688"/>
      <c r="C1" s="688"/>
      <c r="D1" s="688"/>
      <c r="E1" s="688"/>
      <c r="F1" s="688"/>
      <c r="G1" s="42"/>
    </row>
    <row r="2" spans="1:7" ht="15.75">
      <c r="A2" s="695" t="s">
        <v>159</v>
      </c>
      <c r="B2" s="695"/>
      <c r="C2" s="695"/>
      <c r="D2" s="695"/>
      <c r="E2" s="695"/>
      <c r="F2" s="695"/>
      <c r="G2" s="16"/>
    </row>
    <row r="3" spans="1:7" ht="15.75" customHeight="1">
      <c r="A3" s="695" t="s">
        <v>160</v>
      </c>
      <c r="B3" s="695"/>
      <c r="C3" s="695"/>
      <c r="D3" s="695"/>
      <c r="E3" s="695"/>
      <c r="F3" s="695"/>
      <c r="G3" s="16"/>
    </row>
    <row r="4" spans="1:7" ht="9" customHeight="1">
      <c r="A4" s="42"/>
      <c r="B4" s="42"/>
      <c r="C4" s="42"/>
      <c r="D4" s="42"/>
      <c r="E4" s="42"/>
      <c r="F4" s="42"/>
      <c r="G4" s="16"/>
    </row>
    <row r="5" spans="1:7" s="7" customFormat="1" ht="18.75">
      <c r="A5" s="17" t="s">
        <v>340</v>
      </c>
      <c r="B5" s="17"/>
      <c r="C5" s="17"/>
      <c r="D5" s="17"/>
      <c r="E5" s="17"/>
      <c r="F5" s="17"/>
      <c r="G5" s="18"/>
    </row>
    <row r="6" spans="1:7" s="7" customFormat="1" ht="18.75">
      <c r="A6" s="17" t="s">
        <v>1</v>
      </c>
      <c r="B6" s="17"/>
      <c r="C6" s="17"/>
      <c r="D6" s="17"/>
      <c r="E6" s="17"/>
      <c r="F6" s="17"/>
      <c r="G6" s="18"/>
    </row>
    <row r="7" spans="1:7" ht="9" customHeight="1">
      <c r="A7" s="15"/>
      <c r="B7" s="15"/>
      <c r="C7" s="15"/>
      <c r="D7" s="15"/>
      <c r="E7" s="15"/>
      <c r="F7" s="15"/>
      <c r="G7" s="16"/>
    </row>
    <row r="8" spans="1:7" s="5" customFormat="1" ht="15.75">
      <c r="A8" s="19" t="s">
        <v>2</v>
      </c>
      <c r="B8" s="19"/>
      <c r="C8" s="19"/>
      <c r="D8" s="19"/>
      <c r="E8" s="19"/>
      <c r="F8" s="19"/>
      <c r="G8" s="20"/>
    </row>
    <row r="9" spans="1:7" s="5" customFormat="1" ht="15.75">
      <c r="A9" s="19" t="s">
        <v>3</v>
      </c>
      <c r="B9" s="19"/>
      <c r="C9" s="19"/>
      <c r="D9" s="19"/>
      <c r="E9" s="19"/>
      <c r="F9" s="19"/>
      <c r="G9" s="20"/>
    </row>
    <row r="10" spans="1:7" ht="15.75">
      <c r="A10" s="689" t="s">
        <v>162</v>
      </c>
      <c r="B10" s="700"/>
      <c r="C10" s="654" t="s">
        <v>425</v>
      </c>
      <c r="D10" s="617"/>
      <c r="E10" s="5"/>
      <c r="F10" s="5"/>
      <c r="G10" s="16"/>
    </row>
    <row r="11" spans="1:7" ht="15.75">
      <c r="A11" s="701" t="s">
        <v>157</v>
      </c>
      <c r="B11" s="702"/>
      <c r="C11" s="697" t="s">
        <v>426</v>
      </c>
      <c r="D11" s="692"/>
      <c r="E11" s="111" t="s">
        <v>163</v>
      </c>
      <c r="F11" s="618">
        <v>41452</v>
      </c>
      <c r="G11" s="16"/>
    </row>
    <row r="12" spans="1:7" ht="15.75">
      <c r="A12" s="701" t="s">
        <v>166</v>
      </c>
      <c r="B12" s="702"/>
      <c r="C12" s="698" t="s">
        <v>420</v>
      </c>
      <c r="D12" s="699"/>
      <c r="E12" s="111"/>
      <c r="F12" s="115"/>
      <c r="G12" s="16"/>
    </row>
    <row r="13" spans="1:7" ht="15.75">
      <c r="A13" s="20"/>
      <c r="B13" s="20"/>
      <c r="C13" s="20"/>
      <c r="D13" s="20"/>
      <c r="E13" s="20"/>
      <c r="F13" s="20"/>
      <c r="G13" s="16"/>
    </row>
    <row r="14" spans="1:7" ht="15.75">
      <c r="A14" s="116" t="s">
        <v>4</v>
      </c>
      <c r="B14" s="117"/>
      <c r="C14" s="117"/>
      <c r="D14" s="117"/>
      <c r="E14" s="117"/>
      <c r="F14" s="118"/>
      <c r="G14" s="16"/>
    </row>
    <row r="15" spans="1:7" s="1" customFormat="1" ht="15.75">
      <c r="A15" s="113" t="s">
        <v>5</v>
      </c>
      <c r="B15" s="119" t="s">
        <v>6</v>
      </c>
      <c r="C15" s="120"/>
      <c r="D15" s="120"/>
      <c r="E15" s="113" t="s">
        <v>341</v>
      </c>
      <c r="F15" s="121" t="s">
        <v>7</v>
      </c>
      <c r="G15" s="21"/>
    </row>
    <row r="16" spans="1:7" ht="15.75">
      <c r="A16" s="122"/>
      <c r="B16" s="123" t="s">
        <v>8</v>
      </c>
      <c r="C16" s="124"/>
      <c r="D16" s="124"/>
      <c r="E16" s="124"/>
      <c r="F16" s="124"/>
      <c r="G16" s="16"/>
    </row>
    <row r="17" spans="1:9" ht="19.5" customHeight="1">
      <c r="A17" s="338">
        <v>11</v>
      </c>
      <c r="B17" s="339"/>
      <c r="C17" s="127" t="s">
        <v>9</v>
      </c>
      <c r="D17" s="128"/>
      <c r="E17" s="233">
        <v>42723613</v>
      </c>
      <c r="F17" s="130">
        <f>E17/E$25</f>
        <v>0.64954587553561149</v>
      </c>
      <c r="G17" s="16"/>
    </row>
    <row r="18" spans="1:9" ht="19.5" customHeight="1">
      <c r="A18" s="188">
        <v>12</v>
      </c>
      <c r="B18" s="236"/>
      <c r="C18" s="131" t="s">
        <v>11</v>
      </c>
      <c r="D18" s="132"/>
      <c r="E18" s="177">
        <v>3602097</v>
      </c>
      <c r="F18" s="134">
        <f t="shared" ref="F18:F24" si="0">E18/E$25</f>
        <v>5.4764264661539733E-2</v>
      </c>
      <c r="G18" s="16"/>
    </row>
    <row r="19" spans="1:9" ht="19.5" customHeight="1">
      <c r="A19" s="188">
        <v>13</v>
      </c>
      <c r="B19" s="236"/>
      <c r="C19" s="131" t="s">
        <v>12</v>
      </c>
      <c r="D19" s="132"/>
      <c r="E19" s="177">
        <v>2687491</v>
      </c>
      <c r="F19" s="134">
        <f t="shared" si="0"/>
        <v>4.0859107458657021E-2</v>
      </c>
      <c r="G19" s="16"/>
    </row>
    <row r="20" spans="1:9" ht="19.5" customHeight="1">
      <c r="A20" s="188">
        <v>14</v>
      </c>
      <c r="B20" s="236"/>
      <c r="C20" s="131" t="s">
        <v>13</v>
      </c>
      <c r="D20" s="132"/>
      <c r="E20" s="177">
        <v>4679585</v>
      </c>
      <c r="F20" s="134">
        <f t="shared" si="0"/>
        <v>7.1145788535447937E-2</v>
      </c>
      <c r="G20" s="16"/>
    </row>
    <row r="21" spans="1:9" ht="19.5" customHeight="1">
      <c r="A21" s="188">
        <v>15</v>
      </c>
      <c r="B21" s="236"/>
      <c r="C21" s="131" t="s">
        <v>14</v>
      </c>
      <c r="D21" s="132"/>
      <c r="E21" s="177">
        <v>861639</v>
      </c>
      <c r="F21" s="134">
        <f t="shared" si="0"/>
        <v>1.309987661040345E-2</v>
      </c>
      <c r="G21" s="16"/>
    </row>
    <row r="22" spans="1:9" ht="19.5" customHeight="1">
      <c r="A22" s="188">
        <v>16</v>
      </c>
      <c r="B22" s="236"/>
      <c r="C22" s="131" t="s">
        <v>15</v>
      </c>
      <c r="D22" s="132"/>
      <c r="E22" s="177">
        <v>5387785</v>
      </c>
      <c r="F22" s="134">
        <f t="shared" si="0"/>
        <v>8.1912864556249826E-2</v>
      </c>
      <c r="G22" s="16"/>
    </row>
    <row r="23" spans="1:9" ht="19.5" customHeight="1">
      <c r="A23" s="188">
        <v>17</v>
      </c>
      <c r="B23" s="236"/>
      <c r="C23" s="131" t="s">
        <v>16</v>
      </c>
      <c r="D23" s="132"/>
      <c r="E23" s="177">
        <v>5472379</v>
      </c>
      <c r="F23" s="134">
        <f t="shared" si="0"/>
        <v>8.3198984337249149E-2</v>
      </c>
      <c r="G23" s="16"/>
    </row>
    <row r="24" spans="1:9" ht="19.5" customHeight="1">
      <c r="A24" s="188">
        <v>18</v>
      </c>
      <c r="B24" s="236"/>
      <c r="C24" s="131" t="s">
        <v>17</v>
      </c>
      <c r="D24" s="132"/>
      <c r="E24" s="177">
        <v>360000</v>
      </c>
      <c r="F24" s="134">
        <f t="shared" si="0"/>
        <v>5.473238304841403E-3</v>
      </c>
      <c r="G24" s="16"/>
    </row>
    <row r="25" spans="1:9" s="1" customFormat="1" ht="19.5" customHeight="1">
      <c r="A25" s="135"/>
      <c r="B25" s="136"/>
      <c r="C25" s="136" t="s">
        <v>18</v>
      </c>
      <c r="D25" s="137"/>
      <c r="E25" s="234">
        <f>SUM(E17:E24)</f>
        <v>65774589</v>
      </c>
      <c r="F25" s="139">
        <f>SUM(F17:F24)</f>
        <v>1</v>
      </c>
      <c r="G25" s="21"/>
    </row>
    <row r="26" spans="1:9" ht="9" customHeight="1">
      <c r="A26" s="20"/>
      <c r="B26" s="20"/>
      <c r="C26" s="20"/>
      <c r="D26" s="20"/>
      <c r="E26" s="140"/>
      <c r="F26" s="20"/>
      <c r="G26" s="16"/>
    </row>
    <row r="27" spans="1:9" ht="15.75">
      <c r="A27" s="116" t="s">
        <v>19</v>
      </c>
      <c r="B27" s="117"/>
      <c r="C27" s="117"/>
      <c r="D27" s="117"/>
      <c r="E27" s="141"/>
      <c r="F27" s="118"/>
      <c r="G27" s="16"/>
    </row>
    <row r="28" spans="1:9" ht="15.75">
      <c r="A28" s="113" t="s">
        <v>20</v>
      </c>
      <c r="B28" s="119" t="s">
        <v>21</v>
      </c>
      <c r="C28" s="120"/>
      <c r="D28" s="325"/>
      <c r="E28" s="142" t="s">
        <v>341</v>
      </c>
      <c r="F28" s="121" t="s">
        <v>7</v>
      </c>
      <c r="G28" s="16"/>
    </row>
    <row r="29" spans="1:9" s="1" customFormat="1" ht="15.75">
      <c r="A29" s="143"/>
      <c r="B29" s="123" t="s">
        <v>22</v>
      </c>
      <c r="C29" s="123"/>
      <c r="D29" s="144"/>
      <c r="E29" s="145"/>
      <c r="F29" s="144"/>
      <c r="G29" s="21"/>
    </row>
    <row r="30" spans="1:9" ht="19.5" customHeight="1">
      <c r="A30" s="150">
        <v>290</v>
      </c>
      <c r="B30" s="146"/>
      <c r="C30" s="127" t="s">
        <v>23</v>
      </c>
      <c r="D30" s="128"/>
      <c r="E30" s="233">
        <f>E25-E31-E32</f>
        <v>45379823</v>
      </c>
      <c r="F30" s="130">
        <f>E30/E$34</f>
        <v>0.68992940419589699</v>
      </c>
      <c r="G30" s="16"/>
    </row>
    <row r="31" spans="1:9" ht="19.5" customHeight="1">
      <c r="A31" s="150">
        <v>290</v>
      </c>
      <c r="B31" s="146"/>
      <c r="C31" s="131" t="s">
        <v>256</v>
      </c>
      <c r="D31" s="128"/>
      <c r="E31" s="177">
        <f>'Revised Schedule C - C1'!C17</f>
        <v>14194766</v>
      </c>
      <c r="F31" s="130">
        <f>E31/E$34</f>
        <v>0.21580926944294551</v>
      </c>
      <c r="G31" s="16"/>
      <c r="H31" s="267"/>
      <c r="I31" s="267"/>
    </row>
    <row r="32" spans="1:9" ht="19.5" customHeight="1">
      <c r="A32" s="150">
        <v>290</v>
      </c>
      <c r="B32" s="146"/>
      <c r="C32" s="131" t="s">
        <v>235</v>
      </c>
      <c r="D32" s="133"/>
      <c r="E32" s="177">
        <f>'Revised Schedule C - C1'!C18</f>
        <v>6200000</v>
      </c>
      <c r="F32" s="130">
        <f>E32/E$34</f>
        <v>9.4261326361157499E-2</v>
      </c>
      <c r="G32" s="16"/>
      <c r="H32" s="267"/>
      <c r="I32" s="267"/>
    </row>
    <row r="33" spans="1:10" ht="19.5" customHeight="1">
      <c r="A33" s="150"/>
      <c r="B33" s="146"/>
      <c r="C33" s="263"/>
      <c r="D33" s="132"/>
      <c r="E33" s="616"/>
      <c r="F33" s="130"/>
      <c r="G33" s="16"/>
      <c r="H33" s="475" t="s">
        <v>313</v>
      </c>
      <c r="I33" s="267"/>
    </row>
    <row r="34" spans="1:10" s="1" customFormat="1" ht="19.5" customHeight="1">
      <c r="A34" s="135"/>
      <c r="B34" s="136"/>
      <c r="C34" s="136" t="s">
        <v>24</v>
      </c>
      <c r="D34" s="137"/>
      <c r="E34" s="234">
        <f>SUM(E30:E33)</f>
        <v>65774589</v>
      </c>
      <c r="F34" s="264">
        <f>E34/E$34</f>
        <v>1</v>
      </c>
      <c r="G34" s="21"/>
    </row>
    <row r="35" spans="1:10" ht="9" customHeight="1">
      <c r="A35" s="20"/>
      <c r="B35" s="20"/>
      <c r="C35" s="20"/>
      <c r="D35" s="20"/>
      <c r="E35" s="20"/>
      <c r="F35" s="20"/>
      <c r="G35" s="16"/>
    </row>
    <row r="36" spans="1:10" s="3" customFormat="1" ht="18.75" customHeight="1">
      <c r="A36" s="695"/>
      <c r="B36" s="696"/>
      <c r="C36" s="696"/>
      <c r="D36" s="696"/>
      <c r="E36" s="696"/>
      <c r="F36" s="696"/>
      <c r="G36" s="25"/>
    </row>
    <row r="37" spans="1:10" ht="6.75" customHeight="1">
      <c r="A37" s="15"/>
      <c r="B37" s="15"/>
      <c r="C37" s="15"/>
      <c r="D37" s="15"/>
      <c r="E37" s="15"/>
      <c r="F37" s="15"/>
      <c r="G37" s="16"/>
    </row>
    <row r="38" spans="1:10" s="7" customFormat="1" ht="18.75">
      <c r="A38" s="17" t="s">
        <v>340</v>
      </c>
      <c r="B38" s="17"/>
      <c r="C38" s="17"/>
      <c r="D38" s="17"/>
      <c r="E38" s="17"/>
      <c r="F38" s="17"/>
      <c r="G38" s="18"/>
    </row>
    <row r="39" spans="1:10" s="7" customFormat="1" ht="18.75">
      <c r="A39" s="17" t="s">
        <v>1</v>
      </c>
      <c r="B39" s="17"/>
      <c r="C39" s="17"/>
      <c r="D39" s="17"/>
      <c r="E39" s="17"/>
      <c r="F39" s="17"/>
      <c r="G39" s="18"/>
    </row>
    <row r="40" spans="1:10" ht="6.75" customHeight="1">
      <c r="A40" s="15"/>
      <c r="B40" s="15"/>
      <c r="C40" s="15"/>
      <c r="D40" s="15"/>
      <c r="E40" s="15"/>
      <c r="F40" s="15"/>
      <c r="G40" s="16"/>
    </row>
    <row r="41" spans="1:10" s="5" customFormat="1" ht="15.75">
      <c r="A41" s="19" t="s">
        <v>144</v>
      </c>
      <c r="B41" s="19"/>
      <c r="C41" s="19"/>
      <c r="D41" s="19"/>
      <c r="E41" s="19"/>
      <c r="F41" s="19"/>
      <c r="G41" s="20"/>
    </row>
    <row r="42" spans="1:10" s="5" customFormat="1" ht="15.75">
      <c r="A42" s="19" t="s">
        <v>3</v>
      </c>
      <c r="B42" s="19"/>
      <c r="C42" s="19"/>
      <c r="D42" s="19"/>
      <c r="E42" s="19"/>
      <c r="F42" s="19"/>
      <c r="G42" s="20"/>
    </row>
    <row r="43" spans="1:10" ht="6.75" customHeight="1">
      <c r="A43" s="15"/>
      <c r="B43" s="15"/>
      <c r="C43" s="15"/>
      <c r="D43" s="15"/>
      <c r="E43" s="15"/>
      <c r="F43" s="15"/>
      <c r="G43" s="16"/>
    </row>
    <row r="44" spans="1:10" ht="15.75">
      <c r="A44" s="689" t="s">
        <v>157</v>
      </c>
      <c r="B44" s="690"/>
      <c r="C44" s="691" t="str">
        <f>C11</f>
        <v>Center for Health Sciences</v>
      </c>
      <c r="D44" s="692"/>
      <c r="E44" s="15"/>
      <c r="F44" s="15"/>
      <c r="G44" s="16"/>
    </row>
    <row r="45" spans="1:10" ht="15.75">
      <c r="A45" s="16"/>
      <c r="B45" s="16"/>
      <c r="C45" s="16"/>
      <c r="D45" s="16"/>
      <c r="E45" s="16"/>
      <c r="F45" s="16"/>
      <c r="G45" s="16"/>
      <c r="H45" s="532" t="s">
        <v>233</v>
      </c>
    </row>
    <row r="46" spans="1:10" ht="15.75">
      <c r="A46" s="116" t="s">
        <v>4</v>
      </c>
      <c r="B46" s="117"/>
      <c r="C46" s="117"/>
      <c r="D46" s="117"/>
      <c r="E46" s="117"/>
      <c r="F46" s="118"/>
      <c r="G46" s="16"/>
    </row>
    <row r="47" spans="1:10" s="1" customFormat="1" ht="15.75">
      <c r="A47" s="113" t="s">
        <v>5</v>
      </c>
      <c r="B47" s="119" t="s">
        <v>6</v>
      </c>
      <c r="C47" s="120"/>
      <c r="D47" s="120"/>
      <c r="E47" s="113" t="s">
        <v>341</v>
      </c>
      <c r="F47" s="121" t="s">
        <v>7</v>
      </c>
      <c r="G47" s="21"/>
    </row>
    <row r="48" spans="1:10" ht="15.75">
      <c r="A48" s="122"/>
      <c r="B48" s="123" t="s">
        <v>8</v>
      </c>
      <c r="C48" s="148"/>
      <c r="D48" s="124"/>
      <c r="E48" s="124"/>
      <c r="F48" s="149"/>
      <c r="G48" s="16"/>
      <c r="H48" s="527" t="s">
        <v>332</v>
      </c>
      <c r="I48" s="528" t="s">
        <v>333</v>
      </c>
      <c r="J48" s="528" t="s">
        <v>334</v>
      </c>
    </row>
    <row r="49" spans="1:10" s="1" customFormat="1" ht="16.5" customHeight="1">
      <c r="A49" s="150">
        <v>11</v>
      </c>
      <c r="B49" s="151"/>
      <c r="C49" s="151" t="s">
        <v>9</v>
      </c>
      <c r="D49" s="152"/>
      <c r="E49" s="153"/>
      <c r="F49" s="154"/>
      <c r="G49" s="21"/>
      <c r="H49" s="1" t="s">
        <v>9</v>
      </c>
      <c r="I49" s="529">
        <f>E54</f>
        <v>1094755</v>
      </c>
      <c r="J49" s="530">
        <f>+I49/I$56</f>
        <v>0.63038429801796225</v>
      </c>
    </row>
    <row r="50" spans="1:10" ht="14.25" customHeight="1">
      <c r="A50" s="125"/>
      <c r="B50" s="146"/>
      <c r="C50" s="146"/>
      <c r="D50" s="128" t="s">
        <v>25</v>
      </c>
      <c r="E50" s="233">
        <v>41628858</v>
      </c>
      <c r="F50" s="130"/>
      <c r="G50" s="16"/>
      <c r="H50" s="1" t="s">
        <v>11</v>
      </c>
      <c r="I50" s="108">
        <f>E59</f>
        <v>180524</v>
      </c>
      <c r="J50" s="530">
        <f t="shared" ref="J50:J56" si="1">+I50/I$56</f>
        <v>0.10394973762658732</v>
      </c>
    </row>
    <row r="51" spans="1:10" ht="14.25" customHeight="1">
      <c r="A51" s="125"/>
      <c r="B51" s="146"/>
      <c r="C51" s="146"/>
      <c r="D51" s="132" t="s">
        <v>26</v>
      </c>
      <c r="E51" s="177">
        <v>0</v>
      </c>
      <c r="F51" s="134"/>
      <c r="G51" s="16"/>
      <c r="H51" s="1" t="s">
        <v>12</v>
      </c>
      <c r="I51" s="108">
        <f>E65</f>
        <v>786</v>
      </c>
      <c r="J51" s="530">
        <f t="shared" si="1"/>
        <v>4.5259629619606056E-4</v>
      </c>
    </row>
    <row r="52" spans="1:10" ht="14.25" customHeight="1">
      <c r="A52" s="125"/>
      <c r="B52" s="146"/>
      <c r="C52" s="146"/>
      <c r="D52" s="132" t="s">
        <v>27</v>
      </c>
      <c r="E52" s="177">
        <v>0</v>
      </c>
      <c r="F52" s="134"/>
      <c r="G52" s="16"/>
      <c r="H52" s="1" t="s">
        <v>13</v>
      </c>
      <c r="I52" s="108">
        <f>E75</f>
        <v>7938</v>
      </c>
      <c r="J52" s="530">
        <f t="shared" si="1"/>
        <v>4.5708770982243368E-3</v>
      </c>
    </row>
    <row r="53" spans="1:10" ht="14.25" customHeight="1">
      <c r="A53" s="125"/>
      <c r="B53" s="146"/>
      <c r="C53" s="146"/>
      <c r="D53" s="132" t="s">
        <v>28</v>
      </c>
      <c r="E53" s="177">
        <v>0</v>
      </c>
      <c r="F53" s="134"/>
      <c r="G53" s="16"/>
      <c r="H53" s="1" t="s">
        <v>14</v>
      </c>
      <c r="I53" s="108">
        <f>E90</f>
        <v>8377</v>
      </c>
      <c r="J53" s="530">
        <f t="shared" si="1"/>
        <v>4.8236630702727726E-3</v>
      </c>
    </row>
    <row r="54" spans="1:10" ht="14.25" customHeight="1">
      <c r="A54" s="125"/>
      <c r="B54" s="146"/>
      <c r="C54" s="146"/>
      <c r="D54" s="155" t="s">
        <v>132</v>
      </c>
      <c r="E54" s="657">
        <v>1094755</v>
      </c>
      <c r="F54" s="156"/>
      <c r="G54" s="16"/>
      <c r="H54" s="1" t="s">
        <v>15</v>
      </c>
      <c r="I54" s="108">
        <f>E97</f>
        <v>34116</v>
      </c>
      <c r="J54" s="530">
        <f t="shared" si="1"/>
        <v>1.9644752215044279E-2</v>
      </c>
    </row>
    <row r="55" spans="1:10" ht="16.5" customHeight="1">
      <c r="A55" s="125"/>
      <c r="B55" s="157"/>
      <c r="C55" s="158"/>
      <c r="D55" s="159" t="s">
        <v>29</v>
      </c>
      <c r="E55" s="234">
        <f>SUM(E50:E54)</f>
        <v>42723613</v>
      </c>
      <c r="F55" s="160">
        <f>E55/E$117</f>
        <v>0.64954587553561149</v>
      </c>
      <c r="G55" s="16"/>
      <c r="H55" s="1" t="s">
        <v>335</v>
      </c>
      <c r="I55" s="108">
        <f>E108</f>
        <v>410151</v>
      </c>
      <c r="J55" s="530">
        <f t="shared" si="1"/>
        <v>0.23617407567571302</v>
      </c>
    </row>
    <row r="56" spans="1:10" s="1" customFormat="1" ht="16.5" customHeight="1">
      <c r="A56" s="150">
        <v>12</v>
      </c>
      <c r="B56" s="151"/>
      <c r="C56" s="151" t="s">
        <v>11</v>
      </c>
      <c r="D56" s="152"/>
      <c r="E56" s="153"/>
      <c r="F56" s="154"/>
      <c r="G56" s="21"/>
      <c r="H56" s="527" t="s">
        <v>336</v>
      </c>
      <c r="I56" s="445">
        <f>SUM(I49:I55)</f>
        <v>1736647</v>
      </c>
      <c r="J56" s="531">
        <f t="shared" si="1"/>
        <v>1</v>
      </c>
    </row>
    <row r="57" spans="1:10" ht="14.25" customHeight="1">
      <c r="A57" s="125"/>
      <c r="B57" s="146"/>
      <c r="C57" s="146"/>
      <c r="D57" s="128" t="s">
        <v>30</v>
      </c>
      <c r="E57" s="233">
        <v>0</v>
      </c>
      <c r="F57" s="130"/>
      <c r="G57" s="16"/>
    </row>
    <row r="58" spans="1:10" ht="14.25" customHeight="1">
      <c r="A58" s="125"/>
      <c r="B58" s="146"/>
      <c r="C58" s="146"/>
      <c r="D58" s="132" t="s">
        <v>31</v>
      </c>
      <c r="E58" s="177">
        <v>3421573</v>
      </c>
      <c r="F58" s="134"/>
      <c r="G58" s="16"/>
    </row>
    <row r="59" spans="1:10" ht="14.25" customHeight="1">
      <c r="A59" s="125"/>
      <c r="B59" s="146"/>
      <c r="C59" s="146"/>
      <c r="D59" s="155" t="s">
        <v>133</v>
      </c>
      <c r="E59" s="657">
        <v>180524</v>
      </c>
      <c r="F59" s="156"/>
      <c r="G59" s="16"/>
    </row>
    <row r="60" spans="1:10" ht="16.5" customHeight="1">
      <c r="A60" s="125"/>
      <c r="B60" s="157"/>
      <c r="C60" s="158"/>
      <c r="D60" s="159" t="s">
        <v>32</v>
      </c>
      <c r="E60" s="234">
        <f>SUM(E57:E59)</f>
        <v>3602097</v>
      </c>
      <c r="F60" s="160">
        <f>E60/E$117</f>
        <v>5.4764264661539733E-2</v>
      </c>
      <c r="G60" s="16"/>
    </row>
    <row r="61" spans="1:10" s="1" customFormat="1" ht="16.5" customHeight="1">
      <c r="A61" s="150">
        <v>13</v>
      </c>
      <c r="B61" s="151"/>
      <c r="C61" s="151" t="s">
        <v>12</v>
      </c>
      <c r="D61" s="152"/>
      <c r="E61" s="153"/>
      <c r="F61" s="154"/>
      <c r="G61" s="21"/>
    </row>
    <row r="62" spans="1:10" ht="14.25" customHeight="1">
      <c r="A62" s="125"/>
      <c r="B62" s="146"/>
      <c r="C62" s="146"/>
      <c r="D62" s="128" t="s">
        <v>33</v>
      </c>
      <c r="E62" s="233">
        <v>2686705</v>
      </c>
      <c r="F62" s="130"/>
      <c r="G62" s="16"/>
    </row>
    <row r="63" spans="1:10" ht="14.25" customHeight="1">
      <c r="A63" s="125"/>
      <c r="B63" s="146"/>
      <c r="C63" s="146"/>
      <c r="D63" s="132" t="s">
        <v>34</v>
      </c>
      <c r="E63" s="177">
        <v>0</v>
      </c>
      <c r="F63" s="134"/>
      <c r="G63" s="16"/>
    </row>
    <row r="64" spans="1:10" ht="14.25" customHeight="1">
      <c r="A64" s="125"/>
      <c r="B64" s="146"/>
      <c r="C64" s="146"/>
      <c r="D64" s="132" t="s">
        <v>35</v>
      </c>
      <c r="E64" s="177">
        <v>0</v>
      </c>
      <c r="F64" s="134"/>
      <c r="G64" s="16"/>
    </row>
    <row r="65" spans="1:16" ht="14.25" customHeight="1">
      <c r="A65" s="125"/>
      <c r="B65" s="146"/>
      <c r="C65" s="146"/>
      <c r="D65" s="155" t="s">
        <v>134</v>
      </c>
      <c r="E65" s="657">
        <v>786</v>
      </c>
      <c r="F65" s="156"/>
      <c r="G65" s="16"/>
    </row>
    <row r="66" spans="1:16" ht="16.5" customHeight="1">
      <c r="A66" s="125"/>
      <c r="B66" s="157"/>
      <c r="C66" s="158"/>
      <c r="D66" s="159" t="s">
        <v>36</v>
      </c>
      <c r="E66" s="234">
        <f>SUM(E62:E65)</f>
        <v>2687491</v>
      </c>
      <c r="F66" s="160">
        <f>E66/E$117</f>
        <v>4.0859107458657021E-2</v>
      </c>
      <c r="G66" s="16"/>
    </row>
    <row r="67" spans="1:16" s="1" customFormat="1" ht="16.5" customHeight="1">
      <c r="A67" s="150">
        <v>14</v>
      </c>
      <c r="B67" s="151"/>
      <c r="C67" s="151" t="s">
        <v>13</v>
      </c>
      <c r="D67" s="152"/>
      <c r="E67" s="153"/>
      <c r="F67" s="154"/>
      <c r="G67" s="21"/>
    </row>
    <row r="68" spans="1:16" ht="14.25" customHeight="1">
      <c r="A68" s="125"/>
      <c r="B68" s="146"/>
      <c r="C68" s="146"/>
      <c r="D68" s="128" t="s">
        <v>37</v>
      </c>
      <c r="E68" s="233">
        <v>1171879</v>
      </c>
      <c r="F68" s="130"/>
      <c r="G68" s="16"/>
    </row>
    <row r="69" spans="1:16" ht="14.25" customHeight="1">
      <c r="A69" s="125"/>
      <c r="B69" s="146"/>
      <c r="C69" s="146"/>
      <c r="D69" s="132" t="s">
        <v>38</v>
      </c>
      <c r="E69" s="177">
        <v>0</v>
      </c>
      <c r="F69" s="134"/>
      <c r="G69" s="16"/>
    </row>
    <row r="70" spans="1:16" ht="14.25" customHeight="1">
      <c r="A70" s="125"/>
      <c r="B70" s="146"/>
      <c r="C70" s="146"/>
      <c r="D70" s="132" t="s">
        <v>39</v>
      </c>
      <c r="E70" s="177">
        <v>7500</v>
      </c>
      <c r="F70" s="134"/>
      <c r="G70" s="16"/>
    </row>
    <row r="71" spans="1:16" ht="14.25" customHeight="1">
      <c r="A71" s="125"/>
      <c r="B71" s="146"/>
      <c r="C71" s="146"/>
      <c r="D71" s="132" t="s">
        <v>248</v>
      </c>
      <c r="E71" s="177">
        <v>812496</v>
      </c>
      <c r="F71" s="134"/>
      <c r="G71" s="16"/>
    </row>
    <row r="72" spans="1:16" ht="14.25" customHeight="1">
      <c r="A72" s="125"/>
      <c r="B72" s="146"/>
      <c r="C72" s="146"/>
      <c r="D72" s="132" t="s">
        <v>110</v>
      </c>
      <c r="E72" s="177">
        <v>2679772</v>
      </c>
      <c r="F72" s="134"/>
      <c r="G72" s="16"/>
    </row>
    <row r="73" spans="1:16" ht="14.25" customHeight="1">
      <c r="A73" s="125"/>
      <c r="B73" s="146"/>
      <c r="C73" s="146"/>
      <c r="D73" s="132" t="s">
        <v>249</v>
      </c>
      <c r="E73" s="177">
        <v>0</v>
      </c>
      <c r="F73" s="134"/>
      <c r="G73" s="16"/>
    </row>
    <row r="74" spans="1:16" ht="14.25" customHeight="1">
      <c r="A74" s="125"/>
      <c r="B74" s="146"/>
      <c r="C74" s="146"/>
      <c r="D74" s="132" t="s">
        <v>40</v>
      </c>
      <c r="E74" s="177">
        <v>0</v>
      </c>
      <c r="F74" s="134"/>
      <c r="G74" s="16"/>
    </row>
    <row r="75" spans="1:16" ht="14.25" customHeight="1">
      <c r="A75" s="125"/>
      <c r="B75" s="146"/>
      <c r="C75" s="146"/>
      <c r="D75" s="155" t="s">
        <v>135</v>
      </c>
      <c r="E75" s="657">
        <v>7938</v>
      </c>
      <c r="F75" s="156"/>
      <c r="G75" s="16"/>
    </row>
    <row r="76" spans="1:16" ht="16.5" customHeight="1">
      <c r="A76" s="161"/>
      <c r="B76" s="157"/>
      <c r="C76" s="158"/>
      <c r="D76" s="159" t="s">
        <v>41</v>
      </c>
      <c r="E76" s="234">
        <f>SUM(E68:E75)</f>
        <v>4679585</v>
      </c>
      <c r="F76" s="160">
        <f>E76/E$117</f>
        <v>7.1145788535447937E-2</v>
      </c>
      <c r="G76" s="16"/>
    </row>
    <row r="77" spans="1:16" s="5" customFormat="1" ht="15.75">
      <c r="A77" s="19" t="s">
        <v>158</v>
      </c>
      <c r="B77" s="19"/>
      <c r="C77" s="19"/>
      <c r="D77" s="19"/>
      <c r="E77" s="82"/>
      <c r="F77" s="26"/>
      <c r="G77" s="20"/>
    </row>
    <row r="78" spans="1:16" ht="15.75">
      <c r="A78" s="689" t="s">
        <v>157</v>
      </c>
      <c r="B78" s="690"/>
      <c r="C78" s="693" t="str">
        <f>C11</f>
        <v>Center for Health Sciences</v>
      </c>
      <c r="D78" s="694"/>
      <c r="E78" s="82"/>
      <c r="F78" s="26"/>
      <c r="G78" s="16"/>
      <c r="P78" s="619"/>
    </row>
    <row r="79" spans="1:16" ht="6.75" customHeight="1">
      <c r="A79" s="20"/>
      <c r="B79" s="20"/>
      <c r="C79" s="20"/>
      <c r="D79" s="20"/>
      <c r="E79" s="162"/>
      <c r="F79" s="163"/>
      <c r="G79" s="16"/>
    </row>
    <row r="80" spans="1:16" ht="15.75">
      <c r="A80" s="116" t="s">
        <v>4</v>
      </c>
      <c r="B80" s="117"/>
      <c r="C80" s="117"/>
      <c r="D80" s="117"/>
      <c r="E80" s="164"/>
      <c r="F80" s="165"/>
      <c r="G80" s="16"/>
    </row>
    <row r="81" spans="1:7" s="1" customFormat="1" ht="15.75">
      <c r="A81" s="113" t="s">
        <v>5</v>
      </c>
      <c r="B81" s="119" t="s">
        <v>6</v>
      </c>
      <c r="C81" s="120"/>
      <c r="D81" s="120"/>
      <c r="E81" s="166" t="s">
        <v>341</v>
      </c>
      <c r="F81" s="167" t="s">
        <v>7</v>
      </c>
      <c r="G81" s="21"/>
    </row>
    <row r="82" spans="1:7" s="1" customFormat="1" ht="17.25" customHeight="1">
      <c r="A82" s="150">
        <v>15</v>
      </c>
      <c r="B82" s="151"/>
      <c r="C82" s="151" t="s">
        <v>14</v>
      </c>
      <c r="D82" s="152"/>
      <c r="E82" s="153"/>
      <c r="F82" s="154"/>
      <c r="G82" s="21"/>
    </row>
    <row r="83" spans="1:7" ht="14.25" customHeight="1">
      <c r="A83" s="125"/>
      <c r="B83" s="146"/>
      <c r="C83" s="146"/>
      <c r="D83" s="128" t="s">
        <v>42</v>
      </c>
      <c r="E83" s="233">
        <v>744476</v>
      </c>
      <c r="F83" s="130"/>
      <c r="G83" s="16"/>
    </row>
    <row r="84" spans="1:7" ht="14.25" customHeight="1">
      <c r="A84" s="125"/>
      <c r="B84" s="146"/>
      <c r="C84" s="146"/>
      <c r="D84" s="132" t="s">
        <v>43</v>
      </c>
      <c r="E84" s="177">
        <v>30000</v>
      </c>
      <c r="F84" s="134"/>
      <c r="G84" s="16"/>
    </row>
    <row r="85" spans="1:7" ht="14.25" customHeight="1">
      <c r="A85" s="125"/>
      <c r="B85" s="146"/>
      <c r="C85" s="146"/>
      <c r="D85" s="132" t="s">
        <v>44</v>
      </c>
      <c r="E85" s="177">
        <v>0</v>
      </c>
      <c r="F85" s="134"/>
      <c r="G85" s="16"/>
    </row>
    <row r="86" spans="1:7" ht="14.25" customHeight="1">
      <c r="A86" s="125"/>
      <c r="B86" s="146"/>
      <c r="C86" s="146"/>
      <c r="D86" s="132" t="s">
        <v>45</v>
      </c>
      <c r="E86" s="177">
        <v>78786</v>
      </c>
      <c r="F86" s="134"/>
      <c r="G86" s="16"/>
    </row>
    <row r="87" spans="1:7" ht="14.25" customHeight="1">
      <c r="A87" s="125"/>
      <c r="B87" s="146"/>
      <c r="C87" s="146"/>
      <c r="D87" s="132" t="s">
        <v>111</v>
      </c>
      <c r="E87" s="177">
        <v>0</v>
      </c>
      <c r="F87" s="134"/>
      <c r="G87" s="16"/>
    </row>
    <row r="88" spans="1:7" ht="14.25" customHeight="1">
      <c r="A88" s="125"/>
      <c r="B88" s="146"/>
      <c r="C88" s="146"/>
      <c r="D88" s="132" t="s">
        <v>112</v>
      </c>
      <c r="E88" s="177">
        <v>0</v>
      </c>
      <c r="F88" s="134"/>
      <c r="G88" s="16"/>
    </row>
    <row r="89" spans="1:7" ht="14.25" customHeight="1">
      <c r="A89" s="125"/>
      <c r="B89" s="146"/>
      <c r="C89" s="146"/>
      <c r="D89" s="132" t="s">
        <v>46</v>
      </c>
      <c r="E89" s="177">
        <v>0</v>
      </c>
      <c r="F89" s="134"/>
      <c r="G89" s="16"/>
    </row>
    <row r="90" spans="1:7" ht="14.25" customHeight="1">
      <c r="A90" s="125"/>
      <c r="B90" s="146"/>
      <c r="C90" s="146"/>
      <c r="D90" s="155" t="s">
        <v>136</v>
      </c>
      <c r="E90" s="657">
        <v>8377</v>
      </c>
      <c r="F90" s="156"/>
      <c r="G90" s="16"/>
    </row>
    <row r="91" spans="1:7" ht="17.25" customHeight="1">
      <c r="A91" s="125"/>
      <c r="B91" s="157"/>
      <c r="C91" s="158"/>
      <c r="D91" s="159" t="s">
        <v>47</v>
      </c>
      <c r="E91" s="234">
        <f>SUM(E83:E90)</f>
        <v>861639</v>
      </c>
      <c r="F91" s="160">
        <f>E91/E$117</f>
        <v>1.309987661040345E-2</v>
      </c>
      <c r="G91" s="16"/>
    </row>
    <row r="92" spans="1:7" s="1" customFormat="1" ht="17.25" customHeight="1">
      <c r="A92" s="150">
        <v>16</v>
      </c>
      <c r="B92" s="151"/>
      <c r="C92" s="151" t="s">
        <v>15</v>
      </c>
      <c r="D92" s="152"/>
      <c r="E92" s="153"/>
      <c r="F92" s="154"/>
      <c r="G92" s="21"/>
    </row>
    <row r="93" spans="1:7" ht="14.25" customHeight="1">
      <c r="A93" s="125"/>
      <c r="B93" s="146"/>
      <c r="C93" s="146"/>
      <c r="D93" s="128" t="s">
        <v>48</v>
      </c>
      <c r="E93" s="233">
        <v>2184189</v>
      </c>
      <c r="F93" s="130"/>
      <c r="G93" s="16"/>
    </row>
    <row r="94" spans="1:7" ht="14.25" customHeight="1">
      <c r="A94" s="125"/>
      <c r="B94" s="146"/>
      <c r="C94" s="146"/>
      <c r="D94" s="132" t="s">
        <v>49</v>
      </c>
      <c r="E94" s="177">
        <v>1439105</v>
      </c>
      <c r="F94" s="134"/>
      <c r="G94" s="16"/>
    </row>
    <row r="95" spans="1:7" ht="14.25" customHeight="1">
      <c r="A95" s="125"/>
      <c r="B95" s="146"/>
      <c r="C95" s="146"/>
      <c r="D95" s="132" t="s">
        <v>142</v>
      </c>
      <c r="E95" s="177">
        <v>510158</v>
      </c>
      <c r="F95" s="134"/>
      <c r="G95" s="16"/>
    </row>
    <row r="96" spans="1:7" ht="14.25" customHeight="1">
      <c r="A96" s="125"/>
      <c r="B96" s="146"/>
      <c r="C96" s="146"/>
      <c r="D96" s="132" t="s">
        <v>50</v>
      </c>
      <c r="E96" s="177">
        <v>1220217</v>
      </c>
      <c r="F96" s="134"/>
      <c r="G96" s="16"/>
    </row>
    <row r="97" spans="1:16" ht="14.25" customHeight="1">
      <c r="A97" s="125"/>
      <c r="B97" s="146"/>
      <c r="C97" s="146"/>
      <c r="D97" s="155" t="s">
        <v>137</v>
      </c>
      <c r="E97" s="657">
        <v>34116</v>
      </c>
      <c r="F97" s="156"/>
      <c r="G97" s="16"/>
      <c r="P97" s="619"/>
    </row>
    <row r="98" spans="1:16" ht="17.25" customHeight="1">
      <c r="A98" s="125"/>
      <c r="B98" s="157"/>
      <c r="C98" s="158"/>
      <c r="D98" s="159" t="s">
        <v>51</v>
      </c>
      <c r="E98" s="234">
        <f>SUM(E93:E97)</f>
        <v>5387785</v>
      </c>
      <c r="F98" s="160">
        <f>E98/E$117</f>
        <v>8.1912864556249826E-2</v>
      </c>
      <c r="G98" s="16"/>
      <c r="P98" s="619"/>
    </row>
    <row r="99" spans="1:16" s="1" customFormat="1" ht="17.25" customHeight="1">
      <c r="A99" s="150">
        <v>17</v>
      </c>
      <c r="B99" s="151"/>
      <c r="C99" s="151" t="s">
        <v>16</v>
      </c>
      <c r="D99" s="152"/>
      <c r="E99" s="153"/>
      <c r="F99" s="154"/>
      <c r="G99" s="21"/>
    </row>
    <row r="100" spans="1:16" ht="14.25" customHeight="1">
      <c r="A100" s="125"/>
      <c r="B100" s="146"/>
      <c r="C100" s="146"/>
      <c r="D100" s="128" t="s">
        <v>52</v>
      </c>
      <c r="E100" s="233">
        <v>497796</v>
      </c>
      <c r="F100" s="130"/>
      <c r="G100" s="16"/>
    </row>
    <row r="101" spans="1:16" ht="14.25" customHeight="1">
      <c r="A101" s="125"/>
      <c r="B101" s="146"/>
      <c r="C101" s="146"/>
      <c r="D101" s="132" t="s">
        <v>53</v>
      </c>
      <c r="E101" s="177">
        <v>975023</v>
      </c>
      <c r="F101" s="134"/>
      <c r="G101" s="16"/>
    </row>
    <row r="102" spans="1:16" ht="14.25" customHeight="1">
      <c r="A102" s="125"/>
      <c r="B102" s="146"/>
      <c r="C102" s="146"/>
      <c r="D102" s="132" t="s">
        <v>54</v>
      </c>
      <c r="E102" s="177">
        <v>302743</v>
      </c>
      <c r="F102" s="134"/>
      <c r="G102" s="16"/>
    </row>
    <row r="103" spans="1:16" ht="14.25" customHeight="1">
      <c r="A103" s="125"/>
      <c r="B103" s="146"/>
      <c r="C103" s="146"/>
      <c r="D103" s="132" t="s">
        <v>55</v>
      </c>
      <c r="E103" s="177">
        <v>2739751</v>
      </c>
      <c r="F103" s="134"/>
      <c r="G103" s="16"/>
    </row>
    <row r="104" spans="1:16" ht="14.25" customHeight="1">
      <c r="A104" s="125"/>
      <c r="B104" s="146"/>
      <c r="C104" s="146"/>
      <c r="D104" s="132" t="s">
        <v>56</v>
      </c>
      <c r="E104" s="177">
        <v>149429</v>
      </c>
      <c r="F104" s="134"/>
      <c r="G104" s="16"/>
    </row>
    <row r="105" spans="1:16" ht="14.25" customHeight="1">
      <c r="A105" s="125"/>
      <c r="B105" s="146"/>
      <c r="C105" s="146"/>
      <c r="D105" s="132" t="s">
        <v>57</v>
      </c>
      <c r="E105" s="177">
        <v>0</v>
      </c>
      <c r="F105" s="134"/>
      <c r="G105" s="16"/>
    </row>
    <row r="106" spans="1:16" ht="14.25" customHeight="1">
      <c r="A106" s="125"/>
      <c r="B106" s="146"/>
      <c r="C106" s="146"/>
      <c r="D106" s="132" t="s">
        <v>139</v>
      </c>
      <c r="E106" s="177">
        <v>397486</v>
      </c>
      <c r="F106" s="134"/>
      <c r="G106" s="16"/>
    </row>
    <row r="107" spans="1:16" ht="14.25" customHeight="1">
      <c r="A107" s="125"/>
      <c r="B107" s="146"/>
      <c r="C107" s="146"/>
      <c r="D107" s="132" t="s">
        <v>140</v>
      </c>
      <c r="E107" s="177">
        <v>0</v>
      </c>
      <c r="F107" s="134"/>
      <c r="G107" s="16"/>
    </row>
    <row r="108" spans="1:16" ht="14.25" customHeight="1">
      <c r="A108" s="125"/>
      <c r="B108" s="146"/>
      <c r="C108" s="146"/>
      <c r="D108" s="155" t="s">
        <v>138</v>
      </c>
      <c r="E108" s="657">
        <v>410151</v>
      </c>
      <c r="F108" s="156"/>
      <c r="G108" s="16"/>
    </row>
    <row r="109" spans="1:16" ht="17.25" customHeight="1">
      <c r="A109" s="125"/>
      <c r="B109" s="157"/>
      <c r="C109" s="158"/>
      <c r="D109" s="159" t="s">
        <v>58</v>
      </c>
      <c r="E109" s="234">
        <f>SUM(E100:E108)</f>
        <v>5472379</v>
      </c>
      <c r="F109" s="160">
        <f>E109/E$117</f>
        <v>8.3198984337249149E-2</v>
      </c>
      <c r="G109" s="16"/>
    </row>
    <row r="110" spans="1:16" s="1" customFormat="1" ht="17.25" customHeight="1">
      <c r="A110" s="150">
        <v>18</v>
      </c>
      <c r="B110" s="151"/>
      <c r="C110" s="151" t="s">
        <v>17</v>
      </c>
      <c r="D110" s="152"/>
      <c r="E110" s="153"/>
      <c r="F110" s="154"/>
      <c r="G110" s="21"/>
    </row>
    <row r="111" spans="1:16" ht="14.25" customHeight="1">
      <c r="A111" s="125"/>
      <c r="B111" s="146"/>
      <c r="C111" s="146"/>
      <c r="D111" s="128" t="s">
        <v>59</v>
      </c>
      <c r="E111" s="233">
        <v>0</v>
      </c>
      <c r="F111" s="130"/>
      <c r="G111" s="16"/>
    </row>
    <row r="112" spans="1:16" ht="14.25" customHeight="1">
      <c r="A112" s="125"/>
      <c r="B112" s="146"/>
      <c r="C112" s="146"/>
      <c r="D112" s="132" t="s">
        <v>60</v>
      </c>
      <c r="E112" s="177">
        <v>0</v>
      </c>
      <c r="F112" s="134"/>
      <c r="G112" s="16"/>
    </row>
    <row r="113" spans="1:92" ht="14.25" customHeight="1">
      <c r="A113" s="125"/>
      <c r="B113" s="146"/>
      <c r="C113" s="146"/>
      <c r="D113" s="132" t="s">
        <v>151</v>
      </c>
      <c r="E113" s="177">
        <v>360000</v>
      </c>
      <c r="F113" s="134"/>
      <c r="G113" s="16"/>
    </row>
    <row r="114" spans="1:92" ht="14.25" customHeight="1">
      <c r="A114" s="125"/>
      <c r="B114" s="146"/>
      <c r="C114" s="146"/>
      <c r="D114" s="155" t="s">
        <v>154</v>
      </c>
      <c r="E114" s="657">
        <v>0</v>
      </c>
      <c r="F114" s="156"/>
      <c r="G114" s="16"/>
    </row>
    <row r="115" spans="1:92" ht="17.25" customHeight="1">
      <c r="A115" s="125"/>
      <c r="B115" s="157"/>
      <c r="C115" s="158"/>
      <c r="D115" s="159" t="s">
        <v>61</v>
      </c>
      <c r="E115" s="234">
        <f>SUM(E111:E114)</f>
        <v>360000</v>
      </c>
      <c r="F115" s="160">
        <f>E115/E$117</f>
        <v>5.473238304841403E-3</v>
      </c>
      <c r="G115" s="16"/>
    </row>
    <row r="116" spans="1:92" ht="9" customHeight="1">
      <c r="A116" s="125"/>
      <c r="B116" s="136"/>
      <c r="C116" s="136"/>
      <c r="D116" s="137"/>
      <c r="E116" s="138"/>
      <c r="F116" s="139"/>
      <c r="G116" s="16"/>
    </row>
    <row r="117" spans="1:92" s="1" customFormat="1" ht="15.75" customHeight="1">
      <c r="A117" s="135"/>
      <c r="B117" s="136"/>
      <c r="C117" s="136" t="s">
        <v>18</v>
      </c>
      <c r="D117" s="137"/>
      <c r="E117" s="234">
        <f>E55+E60+E66+E76+E91+E98+E109+E115</f>
        <v>65774589</v>
      </c>
      <c r="F117" s="139">
        <f>F55+F60+F66+F76+F91+F98+F109+F115</f>
        <v>1</v>
      </c>
      <c r="G117" s="21"/>
    </row>
    <row r="118" spans="1:92">
      <c r="A118" s="16"/>
      <c r="B118" s="16"/>
      <c r="C118" s="16"/>
      <c r="D118" s="16"/>
      <c r="E118" s="27"/>
      <c r="F118" s="16"/>
      <c r="G118" s="16"/>
    </row>
    <row r="119" spans="1:92">
      <c r="A119" s="16"/>
      <c r="B119" s="16"/>
      <c r="C119" s="16"/>
      <c r="D119" s="16"/>
      <c r="E119" s="16"/>
      <c r="F119" s="16"/>
      <c r="G119" s="16"/>
    </row>
    <row r="120" spans="1:92">
      <c r="A120" s="16"/>
      <c r="B120" s="16"/>
      <c r="C120" s="16"/>
      <c r="D120" s="16"/>
      <c r="E120" s="16"/>
      <c r="F120" s="16"/>
      <c r="G120" s="16"/>
    </row>
    <row r="121" spans="1:92">
      <c r="D121" s="613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  <c r="P121" s="614"/>
      <c r="Q121" s="614"/>
      <c r="R121" s="614"/>
      <c r="S121" s="614"/>
      <c r="T121" s="614"/>
      <c r="U121" s="614"/>
      <c r="V121" s="614"/>
      <c r="W121" s="583" t="s">
        <v>401</v>
      </c>
      <c r="X121" s="583" t="s">
        <v>401</v>
      </c>
      <c r="Y121" s="614"/>
      <c r="Z121" s="614"/>
      <c r="AA121" s="614"/>
      <c r="AB121" s="614"/>
      <c r="AC121" s="614"/>
      <c r="AD121" s="614"/>
      <c r="AE121" s="614" t="s">
        <v>401</v>
      </c>
      <c r="AF121" s="614"/>
      <c r="AG121" s="614"/>
      <c r="AH121" s="614"/>
      <c r="AI121" s="614"/>
      <c r="AJ121" s="614" t="s">
        <v>401</v>
      </c>
      <c r="AK121" s="614"/>
      <c r="AL121" s="614"/>
      <c r="AM121" s="614"/>
      <c r="AN121" s="614"/>
      <c r="AO121" s="614"/>
      <c r="AP121" s="614" t="s">
        <v>401</v>
      </c>
      <c r="AQ121" s="614"/>
      <c r="AR121" s="614"/>
      <c r="AS121" s="614"/>
      <c r="AT121" s="614"/>
      <c r="AU121" s="614"/>
      <c r="AV121" s="614"/>
      <c r="AW121" s="614"/>
      <c r="AX121" s="614"/>
      <c r="AY121" s="614"/>
      <c r="AZ121" s="614" t="s">
        <v>401</v>
      </c>
      <c r="BA121" s="614"/>
      <c r="BB121" s="614"/>
      <c r="BC121" s="614"/>
      <c r="BD121" s="614"/>
      <c r="BE121" s="614"/>
      <c r="BF121" s="614"/>
      <c r="BG121" s="614"/>
      <c r="BH121" s="614"/>
      <c r="BI121" s="614"/>
      <c r="BJ121" s="614"/>
      <c r="BK121" s="614"/>
      <c r="BL121" s="614"/>
      <c r="BM121" s="614"/>
      <c r="BN121" s="614"/>
      <c r="BO121" s="614" t="s">
        <v>401</v>
      </c>
      <c r="BP121" s="614"/>
      <c r="BQ121" s="614"/>
      <c r="BR121" s="614"/>
      <c r="BS121" s="614"/>
      <c r="BT121" s="614"/>
      <c r="BU121" s="614"/>
      <c r="BV121" s="614" t="s">
        <v>401</v>
      </c>
      <c r="BW121" s="614"/>
      <c r="BX121" s="614"/>
      <c r="BY121" s="614"/>
      <c r="BZ121" s="614"/>
      <c r="CA121" s="614"/>
      <c r="CB121" s="614"/>
      <c r="CC121" s="614"/>
      <c r="CD121" s="614"/>
      <c r="CE121" s="614"/>
      <c r="CF121" s="614"/>
      <c r="CG121" s="614" t="s">
        <v>401</v>
      </c>
      <c r="CH121" s="614"/>
      <c r="CI121" s="614"/>
      <c r="CJ121" s="614"/>
      <c r="CK121" s="614"/>
      <c r="CL121" s="614"/>
      <c r="CM121" s="614"/>
      <c r="CN121" s="615" t="s">
        <v>401</v>
      </c>
    </row>
    <row r="122" spans="1:92" ht="63" customHeight="1">
      <c r="D122" s="584" t="s">
        <v>342</v>
      </c>
      <c r="E122" s="585" t="s">
        <v>9</v>
      </c>
      <c r="F122" s="585" t="s">
        <v>11</v>
      </c>
      <c r="G122" s="585" t="s">
        <v>343</v>
      </c>
      <c r="H122" s="585" t="s">
        <v>344</v>
      </c>
      <c r="I122" s="585" t="s">
        <v>345</v>
      </c>
      <c r="J122" s="585" t="s">
        <v>346</v>
      </c>
      <c r="K122" s="585" t="s">
        <v>347</v>
      </c>
      <c r="L122" s="585" t="s">
        <v>59</v>
      </c>
      <c r="M122" s="586" t="s">
        <v>348</v>
      </c>
      <c r="N122" s="587" t="s">
        <v>349</v>
      </c>
      <c r="O122" s="585"/>
      <c r="P122" s="585"/>
      <c r="Q122" s="585"/>
      <c r="R122" s="585" t="s">
        <v>350</v>
      </c>
      <c r="S122" s="585" t="s">
        <v>351</v>
      </c>
      <c r="T122" s="585" t="s">
        <v>352</v>
      </c>
      <c r="U122" s="585" t="s">
        <v>353</v>
      </c>
      <c r="V122" s="586" t="s">
        <v>354</v>
      </c>
      <c r="W122" s="588" t="s">
        <v>355</v>
      </c>
      <c r="X122" s="589" t="s">
        <v>356</v>
      </c>
      <c r="Y122" s="585" t="s">
        <v>25</v>
      </c>
      <c r="Z122" s="585" t="s">
        <v>357</v>
      </c>
      <c r="AA122" s="585" t="s">
        <v>27</v>
      </c>
      <c r="AB122" s="585" t="s">
        <v>358</v>
      </c>
      <c r="AC122" s="590" t="s">
        <v>359</v>
      </c>
      <c r="AD122" s="590" t="s">
        <v>360</v>
      </c>
      <c r="AE122" s="612" t="s">
        <v>361</v>
      </c>
      <c r="AF122" s="590" t="s">
        <v>30</v>
      </c>
      <c r="AG122" s="590" t="s">
        <v>31</v>
      </c>
      <c r="AH122" s="590" t="s">
        <v>133</v>
      </c>
      <c r="AI122" s="590" t="s">
        <v>362</v>
      </c>
      <c r="AJ122" s="591" t="s">
        <v>363</v>
      </c>
      <c r="AK122" s="590" t="s">
        <v>33</v>
      </c>
      <c r="AL122" s="590" t="s">
        <v>34</v>
      </c>
      <c r="AM122" s="590" t="s">
        <v>35</v>
      </c>
      <c r="AN122" s="590" t="s">
        <v>364</v>
      </c>
      <c r="AO122" s="590" t="s">
        <v>365</v>
      </c>
      <c r="AP122" s="591" t="s">
        <v>366</v>
      </c>
      <c r="AQ122" s="590" t="s">
        <v>37</v>
      </c>
      <c r="AR122" s="590" t="s">
        <v>367</v>
      </c>
      <c r="AS122" s="590" t="s">
        <v>39</v>
      </c>
      <c r="AT122" s="590" t="s">
        <v>368</v>
      </c>
      <c r="AU122" s="590" t="s">
        <v>110</v>
      </c>
      <c r="AV122" s="590" t="s">
        <v>369</v>
      </c>
      <c r="AW122" s="590" t="s">
        <v>40</v>
      </c>
      <c r="AX122" s="590" t="s">
        <v>370</v>
      </c>
      <c r="AY122" s="590" t="s">
        <v>371</v>
      </c>
      <c r="AZ122" s="591" t="s">
        <v>372</v>
      </c>
      <c r="BA122" s="585"/>
      <c r="BB122" s="585"/>
      <c r="BC122" s="585"/>
      <c r="BD122" s="585"/>
      <c r="BE122" s="585"/>
      <c r="BF122" s="590" t="s">
        <v>373</v>
      </c>
      <c r="BG122" s="590" t="s">
        <v>374</v>
      </c>
      <c r="BH122" s="590" t="s">
        <v>375</v>
      </c>
      <c r="BI122" s="590" t="s">
        <v>376</v>
      </c>
      <c r="BJ122" s="590" t="s">
        <v>111</v>
      </c>
      <c r="BK122" s="590" t="s">
        <v>112</v>
      </c>
      <c r="BL122" s="590" t="s">
        <v>46</v>
      </c>
      <c r="BM122" s="590" t="s">
        <v>377</v>
      </c>
      <c r="BN122" s="590" t="s">
        <v>378</v>
      </c>
      <c r="BO122" s="591" t="s">
        <v>379</v>
      </c>
      <c r="BP122" s="590" t="s">
        <v>380</v>
      </c>
      <c r="BQ122" s="590" t="s">
        <v>49</v>
      </c>
      <c r="BR122" s="590" t="s">
        <v>381</v>
      </c>
      <c r="BS122" s="590" t="s">
        <v>382</v>
      </c>
      <c r="BT122" s="590" t="s">
        <v>383</v>
      </c>
      <c r="BU122" s="590" t="s">
        <v>384</v>
      </c>
      <c r="BV122" s="591" t="s">
        <v>385</v>
      </c>
      <c r="BW122" s="590" t="s">
        <v>386</v>
      </c>
      <c r="BX122" s="590" t="s">
        <v>387</v>
      </c>
      <c r="BY122" s="590" t="s">
        <v>54</v>
      </c>
      <c r="BZ122" s="590" t="s">
        <v>55</v>
      </c>
      <c r="CA122" s="590" t="s">
        <v>388</v>
      </c>
      <c r="CB122" s="590" t="s">
        <v>389</v>
      </c>
      <c r="CC122" s="590" t="s">
        <v>139</v>
      </c>
      <c r="CD122" s="590" t="s">
        <v>390</v>
      </c>
      <c r="CE122" s="590" t="s">
        <v>391</v>
      </c>
      <c r="CF122" s="590" t="s">
        <v>392</v>
      </c>
      <c r="CG122" s="591" t="s">
        <v>393</v>
      </c>
      <c r="CH122" s="592" t="s">
        <v>394</v>
      </c>
      <c r="CI122" s="592" t="s">
        <v>395</v>
      </c>
      <c r="CJ122" s="592" t="s">
        <v>396</v>
      </c>
      <c r="CK122" s="592" t="s">
        <v>397</v>
      </c>
      <c r="CL122" s="592" t="s">
        <v>398</v>
      </c>
      <c r="CM122" s="606" t="s">
        <v>399</v>
      </c>
      <c r="CN122" s="611" t="s">
        <v>400</v>
      </c>
    </row>
    <row r="124" spans="1:92">
      <c r="D124" t="str">
        <f>C11</f>
        <v>Center for Health Sciences</v>
      </c>
      <c r="E124" s="593">
        <f>E17</f>
        <v>42723613</v>
      </c>
      <c r="F124" s="593">
        <f>E18</f>
        <v>3602097</v>
      </c>
      <c r="G124" s="593">
        <f>E19</f>
        <v>2687491</v>
      </c>
      <c r="H124" s="593">
        <f>E20</f>
        <v>4679585</v>
      </c>
      <c r="I124" s="593">
        <f>E21</f>
        <v>861639</v>
      </c>
      <c r="J124" s="593">
        <f>E22</f>
        <v>5387785</v>
      </c>
      <c r="K124" s="593">
        <f>E23</f>
        <v>5472379</v>
      </c>
      <c r="L124" s="593">
        <f>E24</f>
        <v>360000</v>
      </c>
      <c r="M124" s="594">
        <f>E25</f>
        <v>65774589</v>
      </c>
      <c r="N124" s="595"/>
      <c r="O124" s="593"/>
      <c r="P124" s="593" t="s">
        <v>320</v>
      </c>
      <c r="Q124" s="593"/>
      <c r="R124" s="593">
        <f>E30</f>
        <v>45379823</v>
      </c>
      <c r="S124" s="593">
        <f>E31</f>
        <v>14194766</v>
      </c>
      <c r="T124" s="593">
        <f>E32</f>
        <v>6200000</v>
      </c>
      <c r="U124" s="593">
        <f>+E33</f>
        <v>0</v>
      </c>
      <c r="V124" s="594">
        <f>E34</f>
        <v>65774589</v>
      </c>
      <c r="W124" s="596">
        <f t="shared" ref="W124" si="2">SUM(E124:L124)</f>
        <v>65774589</v>
      </c>
      <c r="X124" s="597">
        <f t="shared" ref="X124" si="3">W124-V124</f>
        <v>0</v>
      </c>
      <c r="Y124" s="598">
        <f>E50</f>
        <v>41628858</v>
      </c>
      <c r="Z124" s="599">
        <f>+E51</f>
        <v>0</v>
      </c>
      <c r="AA124" s="599">
        <f>+E52</f>
        <v>0</v>
      </c>
      <c r="AB124" s="599">
        <f>+E53</f>
        <v>0</v>
      </c>
      <c r="AC124" s="600">
        <f>+E54</f>
        <v>1094755</v>
      </c>
      <c r="AD124" s="601">
        <f>+E55</f>
        <v>42723613</v>
      </c>
      <c r="AE124" s="602">
        <f t="shared" ref="AE124" si="4">SUM(Y124:AC124)</f>
        <v>42723613</v>
      </c>
      <c r="AF124" s="601">
        <f>+E57</f>
        <v>0</v>
      </c>
      <c r="AG124" s="600">
        <f>+E58</f>
        <v>3421573</v>
      </c>
      <c r="AH124" s="600">
        <f>+E59</f>
        <v>180524</v>
      </c>
      <c r="AI124" s="603">
        <f>+E60</f>
        <v>3602097</v>
      </c>
      <c r="AJ124" s="604">
        <f t="shared" ref="AJ124" si="5">SUM(AF124:AH124)</f>
        <v>3602097</v>
      </c>
      <c r="AK124" s="601">
        <f>+E62</f>
        <v>2686705</v>
      </c>
      <c r="AL124" s="600">
        <f>+E63</f>
        <v>0</v>
      </c>
      <c r="AM124" s="600">
        <f>+E64</f>
        <v>0</v>
      </c>
      <c r="AN124" s="600">
        <f>+E65</f>
        <v>786</v>
      </c>
      <c r="AO124" s="603">
        <f>+E66</f>
        <v>2687491</v>
      </c>
      <c r="AP124" s="604">
        <f t="shared" ref="AP124" si="6">SUM(AK124:AN124)</f>
        <v>2687491</v>
      </c>
      <c r="AQ124" s="598">
        <f>+E68</f>
        <v>1171879</v>
      </c>
      <c r="AR124" s="599">
        <f>+E69</f>
        <v>0</v>
      </c>
      <c r="AS124" s="599">
        <f>+E70</f>
        <v>7500</v>
      </c>
      <c r="AT124" s="599">
        <f>+E71</f>
        <v>812496</v>
      </c>
      <c r="AU124" s="599">
        <f>+E72</f>
        <v>2679772</v>
      </c>
      <c r="AV124" s="599">
        <f>+E73</f>
        <v>0</v>
      </c>
      <c r="AW124" s="599">
        <f>+E74</f>
        <v>0</v>
      </c>
      <c r="AX124" s="599">
        <f>+E75</f>
        <v>7938</v>
      </c>
      <c r="AY124" s="598">
        <f>+E76</f>
        <v>4679585</v>
      </c>
      <c r="AZ124" s="604">
        <f t="shared" ref="AZ124" si="7">SUM(AQ124:AX124)</f>
        <v>4679585</v>
      </c>
      <c r="BA124" s="605"/>
      <c r="BB124" s="605"/>
      <c r="BC124" s="605"/>
      <c r="BD124" s="605" t="s">
        <v>320</v>
      </c>
      <c r="BE124" s="605"/>
      <c r="BF124" s="598">
        <f>+E83</f>
        <v>744476</v>
      </c>
      <c r="BG124" s="599">
        <f>+E84</f>
        <v>30000</v>
      </c>
      <c r="BH124" s="599">
        <f>+E85</f>
        <v>0</v>
      </c>
      <c r="BI124" s="599">
        <f>+E86</f>
        <v>78786</v>
      </c>
      <c r="BJ124" s="599">
        <f>+E87</f>
        <v>0</v>
      </c>
      <c r="BK124" s="599">
        <f>+E88</f>
        <v>0</v>
      </c>
      <c r="BL124" s="599">
        <f>+E89</f>
        <v>0</v>
      </c>
      <c r="BM124" s="599">
        <f>+E90</f>
        <v>8377</v>
      </c>
      <c r="BN124" s="598">
        <f>+E91</f>
        <v>861639</v>
      </c>
      <c r="BO124" s="604">
        <f t="shared" ref="BO124" si="8">SUM(BF124:BM124)</f>
        <v>861639</v>
      </c>
      <c r="BP124" s="601">
        <f>+E93</f>
        <v>2184189</v>
      </c>
      <c r="BQ124" s="600">
        <f>+E94</f>
        <v>1439105</v>
      </c>
      <c r="BR124" s="600">
        <f>+E95</f>
        <v>510158</v>
      </c>
      <c r="BS124" s="600">
        <f>+E96</f>
        <v>1220217</v>
      </c>
      <c r="BT124" s="600">
        <f>+E97</f>
        <v>34116</v>
      </c>
      <c r="BU124" s="601">
        <f>+E98</f>
        <v>5387785</v>
      </c>
      <c r="BV124" s="604">
        <f t="shared" ref="BV124" si="9">SUM(BP124:BT124)</f>
        <v>5387785</v>
      </c>
      <c r="BW124" s="599">
        <f>+E100</f>
        <v>497796</v>
      </c>
      <c r="BX124" s="599">
        <f>+E101</f>
        <v>975023</v>
      </c>
      <c r="BY124" s="599">
        <f>+E102</f>
        <v>302743</v>
      </c>
      <c r="BZ124" s="599">
        <f>+E103</f>
        <v>2739751</v>
      </c>
      <c r="CA124" s="599">
        <f>+E104</f>
        <v>149429</v>
      </c>
      <c r="CB124" s="599">
        <f>+E105</f>
        <v>0</v>
      </c>
      <c r="CC124" s="599">
        <f>+E106</f>
        <v>397486</v>
      </c>
      <c r="CD124" s="599">
        <f>+E107</f>
        <v>0</v>
      </c>
      <c r="CE124" s="598">
        <f>+E108</f>
        <v>410151</v>
      </c>
      <c r="CF124" s="598">
        <f>+E109</f>
        <v>5472379</v>
      </c>
      <c r="CG124" s="607">
        <f>SUM(BW124:CE124)</f>
        <v>5472379</v>
      </c>
      <c r="CH124" s="598">
        <f>+E111</f>
        <v>0</v>
      </c>
      <c r="CI124" s="599">
        <f>+E112</f>
        <v>0</v>
      </c>
      <c r="CJ124" s="601">
        <f>+E113</f>
        <v>360000</v>
      </c>
      <c r="CK124" s="608">
        <f>+E114</f>
        <v>0</v>
      </c>
      <c r="CL124" s="609">
        <f>+E115</f>
        <v>360000</v>
      </c>
      <c r="CM124" s="610">
        <f>SUM(CH124:CK124)</f>
        <v>360000</v>
      </c>
      <c r="CN124" s="605">
        <f>+AD124+AI124+AO124+AY124+BN124+BU124+CF124+CL124</f>
        <v>65774589</v>
      </c>
    </row>
  </sheetData>
  <customSheetViews>
    <customSheetView guid="{B0D17E88-828B-4823-ACAC-0E30538F57BB}" scale="75">
      <selection activeCell="I11" sqref="I11"/>
      <rowBreaks count="2" manualBreakCount="2">
        <brk id="35" max="16383" man="1"/>
        <brk id="76" max="5" man="1"/>
      </rowBreaks>
      <pageMargins left="0.25" right="0.5" top="0.45" bottom="0.25" header="0.25" footer="0.15"/>
      <printOptions horizontalCentered="1" verticalCentered="1"/>
      <pageSetup scale="85" orientation="landscape" cellComments="atEnd" r:id="rId1"/>
      <headerFooter alignWithMargins="0">
        <oddHeader xml:space="preserve">&amp;L&amp;"Times New Roman,Bold"&amp;6&amp; SR-A3
&amp; Page &amp;P
&amp; Revised 4-00&amp;C&amp;"Palatino,Bold"&amp;11
</oddHeader>
        <oddFooter>&amp;L&amp;6&amp;D  &amp;T</oddFooter>
      </headerFooter>
    </customSheetView>
  </customSheetViews>
  <mergeCells count="13">
    <mergeCell ref="A1:F1"/>
    <mergeCell ref="A44:B44"/>
    <mergeCell ref="C44:D44"/>
    <mergeCell ref="C78:D78"/>
    <mergeCell ref="A36:F36"/>
    <mergeCell ref="A2:F2"/>
    <mergeCell ref="C11:D11"/>
    <mergeCell ref="C12:D12"/>
    <mergeCell ref="A10:B10"/>
    <mergeCell ref="A11:B11"/>
    <mergeCell ref="A12:B12"/>
    <mergeCell ref="A3:F3"/>
    <mergeCell ref="A78:B78"/>
  </mergeCells>
  <phoneticPr fontId="0" type="noConversion"/>
  <printOptions horizontalCentered="1" verticalCentered="1"/>
  <pageMargins left="0.25" right="0.5" top="0.45" bottom="0.25" header="0.25" footer="0.15"/>
  <pageSetup scale="85" orientation="landscape" cellComments="atEnd" r:id="rId2"/>
  <headerFooter alignWithMargins="0">
    <oddHeader xml:space="preserve">&amp;C&amp;"Palatino,Bold"&amp;11
</oddHeader>
    <oddFooter xml:space="preserve">&amp;L&amp;6&amp;D  &amp;T   &amp;Z&amp;F   &amp;A   </oddFooter>
  </headerFooter>
  <rowBreaks count="2" manualBreakCount="2">
    <brk id="35" max="16383" man="1"/>
    <brk id="76" max="5" man="1"/>
  </rowBreak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K32"/>
  <sheetViews>
    <sheetView tabSelected="1" zoomScale="75" workbookViewId="0">
      <selection activeCell="B21" sqref="B21"/>
    </sheetView>
  </sheetViews>
  <sheetFormatPr defaultRowHeight="12.75"/>
  <cols>
    <col min="1" max="1" width="19.1640625" customWidth="1"/>
    <col min="2" max="2" width="87.5" customWidth="1"/>
    <col min="3" max="3" width="29" customWidth="1"/>
    <col min="4" max="4" width="19.83203125" style="44" customWidth="1"/>
    <col min="5" max="5" width="24.33203125" customWidth="1"/>
  </cols>
  <sheetData>
    <row r="1" spans="1:8" s="7" customFormat="1" ht="18.75">
      <c r="A1" s="17" t="s">
        <v>220</v>
      </c>
      <c r="B1" s="17"/>
      <c r="C1" s="17"/>
      <c r="D1" s="17"/>
      <c r="E1" s="255"/>
      <c r="F1" s="255"/>
    </row>
    <row r="2" spans="1:8" s="7" customFormat="1" ht="9" customHeight="1">
      <c r="A2" s="17"/>
      <c r="B2" s="17"/>
      <c r="C2" s="17"/>
      <c r="D2" s="17"/>
      <c r="E2" s="255"/>
      <c r="F2" s="255"/>
    </row>
    <row r="3" spans="1:8" s="7" customFormat="1" ht="18.75">
      <c r="A3" s="17" t="s">
        <v>340</v>
      </c>
      <c r="B3" s="17"/>
      <c r="C3" s="17"/>
      <c r="D3" s="17"/>
    </row>
    <row r="4" spans="1:8" ht="18.75" customHeight="1">
      <c r="A4" s="17" t="s">
        <v>1</v>
      </c>
      <c r="B4" s="15"/>
      <c r="C4" s="15"/>
      <c r="D4" s="15"/>
    </row>
    <row r="5" spans="1:8" s="5" customFormat="1" ht="15.75">
      <c r="A5" s="19" t="s">
        <v>62</v>
      </c>
      <c r="B5" s="19"/>
      <c r="C5" s="19"/>
      <c r="D5" s="19"/>
    </row>
    <row r="6" spans="1:8" s="5" customFormat="1" ht="15.75">
      <c r="A6" s="19" t="s">
        <v>63</v>
      </c>
      <c r="B6" s="19"/>
      <c r="C6" s="19"/>
      <c r="D6" s="19"/>
    </row>
    <row r="7" spans="1:8" ht="9" customHeight="1">
      <c r="A7" s="15"/>
      <c r="B7" s="15"/>
      <c r="C7" s="15"/>
      <c r="D7" s="43"/>
    </row>
    <row r="8" spans="1:8" ht="15.75">
      <c r="A8" s="147" t="s">
        <v>167</v>
      </c>
      <c r="B8" s="620" t="s">
        <v>426</v>
      </c>
      <c r="C8" s="19"/>
      <c r="D8" s="114"/>
    </row>
    <row r="9" spans="1:8" ht="9" customHeight="1">
      <c r="A9" s="20"/>
      <c r="B9" s="20"/>
      <c r="C9" s="20"/>
      <c r="D9" s="112"/>
    </row>
    <row r="10" spans="1:8" ht="15.75">
      <c r="A10" s="116" t="s">
        <v>64</v>
      </c>
      <c r="B10" s="117"/>
      <c r="C10" s="117"/>
      <c r="D10" s="169"/>
    </row>
    <row r="11" spans="1:8" s="1" customFormat="1" ht="15.75">
      <c r="A11" s="113" t="s">
        <v>65</v>
      </c>
      <c r="B11" s="119" t="s">
        <v>66</v>
      </c>
      <c r="C11" s="113" t="s">
        <v>341</v>
      </c>
      <c r="D11" s="170" t="s">
        <v>7</v>
      </c>
    </row>
    <row r="12" spans="1:8" ht="20.25" customHeight="1">
      <c r="A12" s="187">
        <v>1</v>
      </c>
      <c r="B12" s="172" t="s">
        <v>126</v>
      </c>
      <c r="C12" s="173"/>
      <c r="D12" s="174"/>
    </row>
    <row r="13" spans="1:8" s="9" customFormat="1" ht="20.25" customHeight="1">
      <c r="A13" s="188" t="s">
        <v>114</v>
      </c>
      <c r="B13" s="132" t="s">
        <v>119</v>
      </c>
      <c r="C13" s="233">
        <v>12944004</v>
      </c>
      <c r="D13" s="176">
        <f>C13/C26</f>
        <v>0.19679338475227873</v>
      </c>
    </row>
    <row r="14" spans="1:8" ht="20.25" customHeight="1">
      <c r="A14" s="188" t="s">
        <v>115</v>
      </c>
      <c r="B14" s="132" t="s">
        <v>120</v>
      </c>
      <c r="C14" s="177">
        <v>9011458</v>
      </c>
      <c r="D14" s="176">
        <f t="shared" ref="D14:D19" si="0">C14/C$26</f>
        <v>0.13700515863352639</v>
      </c>
      <c r="H14" s="619"/>
    </row>
    <row r="15" spans="1:8" ht="20.25" customHeight="1">
      <c r="A15" s="188" t="s">
        <v>116</v>
      </c>
      <c r="B15" s="132" t="s">
        <v>121</v>
      </c>
      <c r="C15" s="177">
        <v>3314818</v>
      </c>
      <c r="D15" s="176">
        <f t="shared" si="0"/>
        <v>5.0396635697716026E-2</v>
      </c>
    </row>
    <row r="16" spans="1:8" ht="20.25" customHeight="1">
      <c r="A16" s="188" t="s">
        <v>117</v>
      </c>
      <c r="B16" s="132" t="s">
        <v>122</v>
      </c>
      <c r="C16" s="177">
        <v>8287685</v>
      </c>
      <c r="D16" s="176">
        <f t="shared" si="0"/>
        <v>0.12600131944572091</v>
      </c>
    </row>
    <row r="17" spans="1:11" ht="20.25" customHeight="1">
      <c r="A17" s="188" t="s">
        <v>118</v>
      </c>
      <c r="B17" s="132" t="s">
        <v>123</v>
      </c>
      <c r="C17" s="177">
        <v>0</v>
      </c>
      <c r="D17" s="176">
        <f t="shared" si="0"/>
        <v>0</v>
      </c>
    </row>
    <row r="18" spans="1:11" ht="20.25" customHeight="1">
      <c r="A18" s="188"/>
      <c r="B18" s="178" t="s">
        <v>143</v>
      </c>
      <c r="C18" s="247">
        <f>SUM(C13:C17)</f>
        <v>33557965</v>
      </c>
      <c r="D18" s="663">
        <f t="shared" si="0"/>
        <v>0.51019649852924209</v>
      </c>
      <c r="K18" s="619"/>
    </row>
    <row r="19" spans="1:11" ht="20.25" customHeight="1">
      <c r="A19" s="188">
        <v>2</v>
      </c>
      <c r="B19" s="132" t="s">
        <v>67</v>
      </c>
      <c r="C19" s="181">
        <v>352562</v>
      </c>
      <c r="D19" s="182">
        <f t="shared" si="0"/>
        <v>5.3601551200874852E-3</v>
      </c>
    </row>
    <row r="20" spans="1:11" ht="20.25" customHeight="1">
      <c r="A20" s="188">
        <v>3</v>
      </c>
      <c r="B20" s="132" t="s">
        <v>55</v>
      </c>
      <c r="C20" s="177">
        <v>585286</v>
      </c>
      <c r="D20" s="176">
        <f>C20/C26</f>
        <v>8.8983604291316826E-3</v>
      </c>
    </row>
    <row r="21" spans="1:11" ht="20.25" customHeight="1">
      <c r="A21" s="188">
        <v>4</v>
      </c>
      <c r="B21" s="132" t="s">
        <v>432</v>
      </c>
      <c r="C21" s="177">
        <v>29692281</v>
      </c>
      <c r="D21" s="176">
        <f>C21/C26</f>
        <v>0.4514248047980961</v>
      </c>
    </row>
    <row r="22" spans="1:11" ht="20.25" customHeight="1">
      <c r="A22" s="188">
        <v>5</v>
      </c>
      <c r="B22" s="132" t="s">
        <v>69</v>
      </c>
      <c r="C22" s="177">
        <v>900561</v>
      </c>
      <c r="D22" s="176">
        <f>C22/C26</f>
        <v>1.3691624891795219E-2</v>
      </c>
    </row>
    <row r="23" spans="1:11" ht="20.25" customHeight="1">
      <c r="A23" s="188">
        <v>6</v>
      </c>
      <c r="B23" s="132" t="s">
        <v>70</v>
      </c>
      <c r="C23" s="177">
        <v>325934</v>
      </c>
      <c r="D23" s="176">
        <f>C23/C26</f>
        <v>4.9553179268060493E-3</v>
      </c>
    </row>
    <row r="24" spans="1:11" ht="20.25" customHeight="1">
      <c r="A24" s="188">
        <v>7</v>
      </c>
      <c r="B24" s="132" t="s">
        <v>71</v>
      </c>
      <c r="C24" s="177">
        <v>360000</v>
      </c>
      <c r="D24" s="176">
        <f>C24/C26</f>
        <v>5.473238304841403E-3</v>
      </c>
    </row>
    <row r="25" spans="1:11" ht="20.25" customHeight="1">
      <c r="A25" s="125">
        <v>8</v>
      </c>
      <c r="B25" s="155" t="s">
        <v>72</v>
      </c>
      <c r="C25" s="657">
        <v>0</v>
      </c>
      <c r="D25" s="184">
        <f>C25/C26</f>
        <v>0</v>
      </c>
    </row>
    <row r="26" spans="1:11" s="1" customFormat="1" ht="25.5" customHeight="1">
      <c r="A26" s="113"/>
      <c r="B26" s="121" t="s">
        <v>73</v>
      </c>
      <c r="C26" s="234">
        <f>C18+C19+C20+C21+C22+C23+C24+C25</f>
        <v>65774589</v>
      </c>
      <c r="D26" s="186">
        <f>D18+D19+D20+D21+D22+D23+D24+D25</f>
        <v>1</v>
      </c>
    </row>
    <row r="27" spans="1:11" ht="15.75">
      <c r="A27" s="20"/>
      <c r="B27" s="20"/>
      <c r="C27" s="20"/>
      <c r="D27" s="112"/>
    </row>
    <row r="28" spans="1:11" ht="15.75">
      <c r="A28" s="5"/>
      <c r="B28" s="435" t="s">
        <v>233</v>
      </c>
      <c r="C28" s="330"/>
      <c r="D28" s="354"/>
      <c r="E28" s="358"/>
    </row>
    <row r="29" spans="1:11" ht="15.75">
      <c r="B29" s="436" t="s">
        <v>291</v>
      </c>
    </row>
    <row r="30" spans="1:11" ht="39.75" customHeight="1">
      <c r="B30" s="703" t="s">
        <v>292</v>
      </c>
      <c r="C30" s="704"/>
      <c r="D30" s="704"/>
    </row>
    <row r="31" spans="1:11" ht="15.75">
      <c r="B31" s="20" t="s">
        <v>269</v>
      </c>
      <c r="C31" s="140">
        <f>'Schedule A - 1'!E25</f>
        <v>65774589</v>
      </c>
    </row>
    <row r="32" spans="1:11" ht="16.5" thickBot="1">
      <c r="B32" s="5" t="s">
        <v>270</v>
      </c>
      <c r="C32" s="401">
        <f>+C26-C31</f>
        <v>0</v>
      </c>
    </row>
  </sheetData>
  <customSheetViews>
    <customSheetView guid="{B0D17E88-828B-4823-ACAC-0E30538F57BB}" scale="75" fitToPage="1">
      <selection activeCell="B10" sqref="B10"/>
      <pageMargins left="0.25" right="0.25" top="0.25" bottom="0.25" header="0.25" footer="0.15"/>
      <printOptions horizontalCentered="1" verticalCentered="1"/>
      <pageSetup scale="97" orientation="landscape" r:id="rId1"/>
      <headerFooter alignWithMargins="0">
        <oddHeader>&amp;L&amp;"Times New Roman,Bold"&amp;6SRA3
Page 4
Revised June 2001</oddHeader>
        <oddFooter>&amp;L&amp;6&amp;D &amp;T</oddFooter>
      </headerFooter>
    </customSheetView>
  </customSheetViews>
  <mergeCells count="1">
    <mergeCell ref="B30:D30"/>
  </mergeCells>
  <phoneticPr fontId="0" type="noConversion"/>
  <printOptions horizontalCentered="1" verticalCentered="1"/>
  <pageMargins left="0.25" right="0.25" top="0.25" bottom="0.25" header="0.25" footer="0.15"/>
  <pageSetup scale="97" orientation="landscape" r:id="rId2"/>
  <headerFooter alignWithMargins="0">
    <oddFooter>&amp;L&amp;6&amp;D &amp;T   &amp;Z&amp;F   &amp;A   Revised June 2001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I68"/>
  <sheetViews>
    <sheetView topLeftCell="A6" zoomScale="75" workbookViewId="0">
      <selection activeCell="C13" sqref="C13"/>
    </sheetView>
  </sheetViews>
  <sheetFormatPr defaultRowHeight="12.75"/>
  <cols>
    <col min="1" max="1" width="90.83203125" customWidth="1"/>
    <col min="2" max="2" width="19.5" customWidth="1"/>
    <col min="3" max="3" width="27.1640625" customWidth="1"/>
    <col min="4" max="4" width="21.83203125" customWidth="1"/>
    <col min="5" max="5" width="16.6640625" customWidth="1"/>
    <col min="6" max="6" width="50.5" customWidth="1"/>
    <col min="7" max="7" width="17.1640625" customWidth="1"/>
    <col min="8" max="8" width="1.83203125" customWidth="1"/>
    <col min="9" max="9" width="2" customWidth="1"/>
  </cols>
  <sheetData>
    <row r="1" spans="1:6" ht="18.75" customHeight="1">
      <c r="A1" s="17" t="s">
        <v>220</v>
      </c>
      <c r="B1" s="17"/>
      <c r="C1" s="77"/>
      <c r="D1" s="77"/>
    </row>
    <row r="2" spans="1:6" ht="9.75" customHeight="1">
      <c r="A2" s="17"/>
      <c r="B2" s="17"/>
      <c r="C2" s="77"/>
      <c r="D2" s="77"/>
    </row>
    <row r="3" spans="1:6" s="3" customFormat="1" ht="18.75">
      <c r="A3" s="17" t="s">
        <v>340</v>
      </c>
      <c r="B3" s="17"/>
      <c r="C3" s="17"/>
      <c r="D3" s="17"/>
      <c r="E3" s="25"/>
    </row>
    <row r="4" spans="1:6" ht="18.75">
      <c r="A4" s="17" t="s">
        <v>1</v>
      </c>
      <c r="B4" s="17"/>
      <c r="C4" s="17"/>
      <c r="D4" s="17"/>
      <c r="E4" s="16"/>
    </row>
    <row r="5" spans="1:6" ht="9" customHeight="1">
      <c r="A5" s="15"/>
      <c r="B5" s="15"/>
      <c r="C5" s="15"/>
      <c r="D5" s="15"/>
      <c r="E5" s="16"/>
    </row>
    <row r="6" spans="1:6" ht="18" customHeight="1">
      <c r="A6" s="19" t="s">
        <v>74</v>
      </c>
      <c r="B6" s="19"/>
      <c r="C6" s="19"/>
      <c r="D6" s="19"/>
      <c r="E6" s="16"/>
    </row>
    <row r="7" spans="1:6" s="7" customFormat="1" ht="18" customHeight="1">
      <c r="A7" s="19" t="s">
        <v>148</v>
      </c>
      <c r="B7" s="19"/>
      <c r="C7" s="19"/>
      <c r="D7" s="19"/>
      <c r="E7" s="18"/>
      <c r="F7" s="260" t="s">
        <v>233</v>
      </c>
    </row>
    <row r="8" spans="1:6" s="7" customFormat="1" ht="9" customHeight="1" thickBot="1">
      <c r="A8" s="15"/>
      <c r="B8" s="15"/>
      <c r="C8" s="15"/>
      <c r="D8" s="15"/>
      <c r="E8" s="18"/>
    </row>
    <row r="9" spans="1:6" ht="15" customHeight="1">
      <c r="A9" s="651" t="s">
        <v>427</v>
      </c>
      <c r="B9" s="658"/>
      <c r="C9" s="705"/>
      <c r="D9" s="706"/>
      <c r="E9" s="20"/>
      <c r="F9" s="261" t="s">
        <v>234</v>
      </c>
    </row>
    <row r="10" spans="1:6" s="5" customFormat="1" ht="6.75" customHeight="1">
      <c r="A10" s="20"/>
      <c r="B10" s="20"/>
      <c r="C10" s="20"/>
      <c r="D10" s="20"/>
      <c r="E10" s="20"/>
      <c r="F10" s="256"/>
    </row>
    <row r="11" spans="1:6" ht="15" customHeight="1">
      <c r="A11" s="189" t="s">
        <v>149</v>
      </c>
      <c r="B11" s="189"/>
      <c r="C11" s="190" t="s">
        <v>341</v>
      </c>
      <c r="D11" s="191" t="s">
        <v>7</v>
      </c>
      <c r="E11" s="20"/>
      <c r="F11" s="257"/>
    </row>
    <row r="12" spans="1:6" ht="15" customHeight="1">
      <c r="A12" s="192" t="s">
        <v>402</v>
      </c>
      <c r="B12" s="664"/>
      <c r="C12" s="193">
        <v>22403000</v>
      </c>
      <c r="D12" s="194"/>
      <c r="E12" s="20"/>
      <c r="F12" s="258"/>
    </row>
    <row r="13" spans="1:6" ht="15" customHeight="1">
      <c r="A13" s="195" t="s">
        <v>78</v>
      </c>
      <c r="B13" s="244"/>
      <c r="C13" s="196">
        <v>0</v>
      </c>
      <c r="D13" s="197"/>
      <c r="E13" s="20"/>
      <c r="F13" s="258"/>
    </row>
    <row r="14" spans="1:6" ht="15" customHeight="1">
      <c r="A14" s="198" t="s">
        <v>403</v>
      </c>
      <c r="B14" s="152"/>
      <c r="C14" s="199"/>
      <c r="D14" s="200"/>
      <c r="E14" s="20"/>
      <c r="F14" s="258"/>
    </row>
    <row r="15" spans="1:6" s="1" customFormat="1" ht="15" customHeight="1">
      <c r="A15" s="201" t="s">
        <v>410</v>
      </c>
      <c r="B15" s="665"/>
      <c r="C15" s="202">
        <f>C12-C13</f>
        <v>22403000</v>
      </c>
      <c r="D15" s="315" t="s">
        <v>244</v>
      </c>
      <c r="E15" s="203"/>
      <c r="F15" s="258"/>
    </row>
    <row r="16" spans="1:6" s="1" customFormat="1" ht="15" customHeight="1">
      <c r="A16" s="198" t="s">
        <v>409</v>
      </c>
      <c r="B16" s="152"/>
      <c r="C16" s="204"/>
      <c r="D16" s="205"/>
      <c r="E16" s="203"/>
      <c r="F16" s="258"/>
    </row>
    <row r="17" spans="1:6" s="1" customFormat="1" ht="15" customHeight="1">
      <c r="A17" s="206" t="s">
        <v>253</v>
      </c>
      <c r="B17" s="666"/>
      <c r="C17" s="129">
        <v>14194766</v>
      </c>
      <c r="D17" s="130">
        <f t="shared" ref="D17:D30" si="0">C17/C$31</f>
        <v>0.21580926944294551</v>
      </c>
      <c r="E17" s="203"/>
      <c r="F17" s="265" t="s">
        <v>247</v>
      </c>
    </row>
    <row r="18" spans="1:6" s="1" customFormat="1" ht="15" customHeight="1">
      <c r="A18" s="236" t="s">
        <v>240</v>
      </c>
      <c r="B18" s="236"/>
      <c r="C18" s="266">
        <v>6200000</v>
      </c>
      <c r="D18" s="130">
        <f t="shared" si="0"/>
        <v>9.4261326361157499E-2</v>
      </c>
      <c r="E18" s="203"/>
      <c r="F18" s="265" t="s">
        <v>294</v>
      </c>
    </row>
    <row r="19" spans="1:6" s="10" customFormat="1" ht="15" customHeight="1">
      <c r="A19" s="207" t="s">
        <v>241</v>
      </c>
      <c r="B19" s="667"/>
      <c r="C19" s="168">
        <v>0</v>
      </c>
      <c r="D19" s="134">
        <f t="shared" si="0"/>
        <v>0</v>
      </c>
      <c r="E19" s="151"/>
      <c r="F19" s="258"/>
    </row>
    <row r="20" spans="1:6" s="1" customFormat="1" ht="15" customHeight="1">
      <c r="A20" s="207" t="s">
        <v>242</v>
      </c>
      <c r="B20" s="667"/>
      <c r="C20" s="168">
        <v>0</v>
      </c>
      <c r="D20" s="134">
        <f t="shared" si="0"/>
        <v>0</v>
      </c>
      <c r="E20" s="203"/>
      <c r="F20" s="258"/>
    </row>
    <row r="21" spans="1:6" s="1" customFormat="1" ht="15" customHeight="1">
      <c r="A21" s="207" t="s">
        <v>152</v>
      </c>
      <c r="B21" s="667"/>
      <c r="C21" s="168">
        <v>9179612</v>
      </c>
      <c r="D21" s="134">
        <f t="shared" si="0"/>
        <v>0.13956167783883833</v>
      </c>
      <c r="E21" s="203"/>
      <c r="F21" s="258" t="s">
        <v>245</v>
      </c>
    </row>
    <row r="22" spans="1:6" ht="15" customHeight="1">
      <c r="A22" s="207" t="s">
        <v>150</v>
      </c>
      <c r="B22" s="667"/>
      <c r="C22" s="168">
        <v>928906</v>
      </c>
      <c r="D22" s="134">
        <f t="shared" si="0"/>
        <v>1.4122566391102801E-2</v>
      </c>
      <c r="E22" s="20"/>
      <c r="F22" s="258" t="s">
        <v>245</v>
      </c>
    </row>
    <row r="23" spans="1:6" ht="15" customHeight="1">
      <c r="A23" s="207" t="s">
        <v>293</v>
      </c>
      <c r="B23" s="667"/>
      <c r="C23" s="168">
        <v>221831</v>
      </c>
      <c r="D23" s="134">
        <f t="shared" si="0"/>
        <v>3.372594240003537E-3</v>
      </c>
      <c r="E23" s="20"/>
      <c r="F23" s="258"/>
    </row>
    <row r="24" spans="1:6" ht="15" customHeight="1">
      <c r="A24" s="208" t="s">
        <v>211</v>
      </c>
      <c r="B24" s="668"/>
      <c r="C24" s="168">
        <v>840784</v>
      </c>
      <c r="D24" s="209">
        <f t="shared" si="0"/>
        <v>1.2782808874716039E-2</v>
      </c>
      <c r="E24" s="20"/>
      <c r="F24" s="258"/>
    </row>
    <row r="25" spans="1:6" ht="15" customHeight="1">
      <c r="A25" s="208" t="s">
        <v>236</v>
      </c>
      <c r="B25" s="669"/>
      <c r="C25" s="129">
        <v>100000</v>
      </c>
      <c r="D25" s="209">
        <f t="shared" si="0"/>
        <v>1.5203439735670564E-3</v>
      </c>
      <c r="E25" s="20"/>
      <c r="F25" s="258"/>
    </row>
    <row r="26" spans="1:6" ht="15" customHeight="1">
      <c r="A26" s="207" t="s">
        <v>145</v>
      </c>
      <c r="B26" s="670"/>
      <c r="C26" s="129">
        <v>28858137</v>
      </c>
      <c r="D26" s="134">
        <f t="shared" si="0"/>
        <v>0.43874294676322495</v>
      </c>
      <c r="E26" s="20"/>
      <c r="F26" s="258"/>
    </row>
    <row r="27" spans="1:6" ht="15" customHeight="1">
      <c r="A27" s="207" t="s">
        <v>146</v>
      </c>
      <c r="B27" s="670"/>
      <c r="C27" s="129">
        <v>0</v>
      </c>
      <c r="D27" s="134">
        <f t="shared" si="0"/>
        <v>0</v>
      </c>
      <c r="E27" s="20"/>
      <c r="F27" s="258" t="s">
        <v>246</v>
      </c>
    </row>
    <row r="28" spans="1:6" ht="15" customHeight="1">
      <c r="A28" s="207" t="s">
        <v>147</v>
      </c>
      <c r="B28" s="670"/>
      <c r="C28" s="336">
        <v>0</v>
      </c>
      <c r="D28" s="134">
        <f t="shared" si="0"/>
        <v>0</v>
      </c>
      <c r="E28" s="337"/>
      <c r="F28" s="327"/>
    </row>
    <row r="29" spans="1:6" ht="15" customHeight="1">
      <c r="A29" s="207" t="s">
        <v>243</v>
      </c>
      <c r="B29" s="670"/>
      <c r="C29" s="129">
        <v>5250553</v>
      </c>
      <c r="D29" s="134">
        <f t="shared" si="0"/>
        <v>7.9826466114444286E-2</v>
      </c>
      <c r="E29" s="20"/>
      <c r="F29" s="258"/>
    </row>
    <row r="30" spans="1:6" ht="15" customHeight="1">
      <c r="A30" s="360"/>
      <c r="B30" s="671"/>
      <c r="C30" s="129"/>
      <c r="D30" s="130">
        <f t="shared" si="0"/>
        <v>0</v>
      </c>
      <c r="E30" s="20"/>
      <c r="F30" s="361" t="s">
        <v>314</v>
      </c>
    </row>
    <row r="31" spans="1:6" ht="15" customHeight="1">
      <c r="A31" s="201" t="s">
        <v>405</v>
      </c>
      <c r="B31" s="665"/>
      <c r="C31" s="202">
        <f>SUM(C17:C30)</f>
        <v>65774589</v>
      </c>
      <c r="D31" s="210">
        <f>SUM(D17:D30)</f>
        <v>1</v>
      </c>
      <c r="E31" s="20"/>
      <c r="F31" s="258"/>
    </row>
    <row r="32" spans="1:6" ht="15" customHeight="1">
      <c r="A32" s="201" t="s">
        <v>124</v>
      </c>
      <c r="B32" s="665"/>
      <c r="C32" s="202">
        <f>C15+C31</f>
        <v>88177589</v>
      </c>
      <c r="D32" s="315" t="s">
        <v>244</v>
      </c>
      <c r="E32" s="20"/>
      <c r="F32" s="258"/>
    </row>
    <row r="33" spans="1:6" ht="15" customHeight="1">
      <c r="A33" s="201" t="s">
        <v>407</v>
      </c>
      <c r="B33" s="665"/>
      <c r="C33" s="202">
        <f>'Schedule B - 1'!C26</f>
        <v>65774589</v>
      </c>
      <c r="D33" s="315" t="s">
        <v>244</v>
      </c>
      <c r="E33" s="20"/>
      <c r="F33" s="258"/>
    </row>
    <row r="34" spans="1:6" ht="15" customHeight="1" thickBot="1">
      <c r="A34" s="211" t="s">
        <v>406</v>
      </c>
      <c r="B34" s="137"/>
      <c r="C34" s="138">
        <f>C32-C33</f>
        <v>22403000</v>
      </c>
      <c r="D34" s="341" t="s">
        <v>244</v>
      </c>
      <c r="E34" s="20"/>
      <c r="F34" s="259"/>
    </row>
    <row r="35" spans="1:6" ht="15" customHeight="1">
      <c r="A35" s="151"/>
      <c r="B35" s="151"/>
      <c r="C35" s="324"/>
      <c r="D35" s="356"/>
      <c r="E35" s="20"/>
      <c r="F35" s="22"/>
    </row>
    <row r="36" spans="1:6" ht="15" customHeight="1">
      <c r="A36" s="548" t="s">
        <v>325</v>
      </c>
      <c r="B36" s="549"/>
      <c r="C36" s="550"/>
      <c r="D36" s="551"/>
      <c r="E36" s="672"/>
      <c r="F36" s="22"/>
    </row>
    <row r="37" spans="1:6" ht="15" customHeight="1" thickBot="1">
      <c r="A37" s="552" t="s">
        <v>196</v>
      </c>
      <c r="B37" s="553" t="s">
        <v>202</v>
      </c>
      <c r="C37" s="553" t="s">
        <v>197</v>
      </c>
      <c r="D37" s="554" t="s">
        <v>198</v>
      </c>
      <c r="E37" s="676"/>
      <c r="F37" s="22"/>
    </row>
    <row r="38" spans="1:6" ht="15" customHeight="1">
      <c r="A38" s="555" t="s">
        <v>199</v>
      </c>
      <c r="B38" s="556">
        <v>75257</v>
      </c>
      <c r="C38" s="556">
        <v>201230</v>
      </c>
      <c r="D38" s="557">
        <f>SUM(B38:C38)</f>
        <v>276487</v>
      </c>
      <c r="E38" s="559"/>
      <c r="F38" s="22"/>
    </row>
    <row r="39" spans="1:6" ht="15" customHeight="1">
      <c r="A39" s="558" t="s">
        <v>200</v>
      </c>
      <c r="B39" s="559">
        <v>146574</v>
      </c>
      <c r="C39" s="560">
        <v>108399</v>
      </c>
      <c r="D39" s="561">
        <f>SUM(B39:C39)</f>
        <v>254973</v>
      </c>
      <c r="E39" s="559"/>
      <c r="F39" s="480" t="s">
        <v>337</v>
      </c>
    </row>
    <row r="40" spans="1:6" ht="15" customHeight="1">
      <c r="A40" s="562" t="s">
        <v>201</v>
      </c>
      <c r="B40" s="563">
        <f>SUM(B38:B39)</f>
        <v>221831</v>
      </c>
      <c r="C40" s="563">
        <f>SUM(C38:C39)</f>
        <v>309629</v>
      </c>
      <c r="D40" s="564">
        <f>SUM(D38:D39)</f>
        <v>531460</v>
      </c>
      <c r="E40" s="559"/>
      <c r="F40" s="22"/>
    </row>
    <row r="41" spans="1:6" ht="17.25" customHeight="1" thickBot="1">
      <c r="A41" s="565" t="s">
        <v>326</v>
      </c>
      <c r="B41" s="566">
        <f>C23-B40</f>
        <v>0</v>
      </c>
      <c r="C41" s="567" t="s">
        <v>210</v>
      </c>
      <c r="D41" s="568" t="s">
        <v>210</v>
      </c>
      <c r="E41" s="676"/>
      <c r="F41" s="480" t="s">
        <v>327</v>
      </c>
    </row>
    <row r="42" spans="1:6" ht="15" customHeight="1">
      <c r="A42" s="151"/>
      <c r="B42" s="151"/>
      <c r="C42" s="324"/>
      <c r="D42" s="356"/>
      <c r="E42" s="146"/>
      <c r="F42" s="22"/>
    </row>
    <row r="43" spans="1:6" ht="15" customHeight="1">
      <c r="A43" s="151"/>
      <c r="B43" s="151"/>
      <c r="C43" s="324"/>
      <c r="D43" s="356"/>
      <c r="E43" s="20"/>
      <c r="F43" s="22"/>
    </row>
    <row r="44" spans="1:6" ht="15" customHeight="1">
      <c r="A44" s="533" t="s">
        <v>257</v>
      </c>
      <c r="B44" s="673"/>
      <c r="C44" s="148"/>
      <c r="D44" s="124"/>
      <c r="E44" s="20"/>
      <c r="F44" s="22"/>
    </row>
    <row r="45" spans="1:6" ht="15" customHeight="1">
      <c r="A45" s="317" t="s">
        <v>251</v>
      </c>
      <c r="B45" s="674"/>
      <c r="C45" s="318">
        <f>'Schedule A - 1'!E30</f>
        <v>45379823</v>
      </c>
      <c r="D45" s="23"/>
      <c r="E45" s="20"/>
      <c r="F45" s="22"/>
    </row>
    <row r="46" spans="1:6" ht="15" customHeight="1">
      <c r="A46" s="317" t="s">
        <v>250</v>
      </c>
      <c r="B46" s="674"/>
      <c r="C46" s="318">
        <f>SUM(C20:C29)</f>
        <v>45379823</v>
      </c>
      <c r="D46" s="23"/>
      <c r="E46" s="20"/>
      <c r="F46" s="22"/>
    </row>
    <row r="47" spans="1:6" ht="15" customHeight="1">
      <c r="A47" s="317" t="s">
        <v>424</v>
      </c>
      <c r="B47" s="677"/>
      <c r="C47" s="318">
        <f>+C15-C34</f>
        <v>0</v>
      </c>
      <c r="D47" s="23"/>
      <c r="E47" s="20"/>
      <c r="F47" s="22"/>
    </row>
    <row r="48" spans="1:6" ht="15" customHeight="1" thickBot="1">
      <c r="A48" s="319" t="s">
        <v>252</v>
      </c>
      <c r="B48" s="675"/>
      <c r="C48" s="316">
        <f>+C45-(C46+C47)</f>
        <v>0</v>
      </c>
      <c r="D48" s="320"/>
      <c r="E48" s="20"/>
      <c r="F48" s="480" t="s">
        <v>339</v>
      </c>
    </row>
    <row r="49" spans="1:9" ht="15" customHeight="1">
      <c r="A49" s="321"/>
      <c r="B49" s="322"/>
      <c r="C49" s="322"/>
      <c r="D49" s="323"/>
      <c r="E49" s="20"/>
      <c r="F49" s="22"/>
    </row>
    <row r="50" spans="1:9" ht="15" customHeight="1">
      <c r="A50" s="151"/>
      <c r="B50" s="151"/>
      <c r="C50" s="324"/>
      <c r="D50" s="356"/>
      <c r="E50" s="20"/>
      <c r="F50" s="22"/>
    </row>
    <row r="51" spans="1:9" ht="15" customHeight="1">
      <c r="A51" s="151"/>
      <c r="B51" s="151"/>
      <c r="C51" s="324"/>
      <c r="D51" s="356"/>
      <c r="E51" s="20"/>
      <c r="F51" s="22"/>
    </row>
    <row r="52" spans="1:9" ht="15" customHeight="1" thickBot="1">
      <c r="A52" s="569" t="s">
        <v>328</v>
      </c>
      <c r="B52" s="569"/>
      <c r="D52" t="s">
        <v>317</v>
      </c>
    </row>
    <row r="53" spans="1:9" ht="38.25" customHeight="1">
      <c r="A53" s="473" t="s">
        <v>306</v>
      </c>
      <c r="B53" s="474" t="s">
        <v>307</v>
      </c>
      <c r="C53" s="473" t="s">
        <v>308</v>
      </c>
      <c r="D53" s="473" t="s">
        <v>309</v>
      </c>
      <c r="E53" s="473" t="s">
        <v>310</v>
      </c>
      <c r="F53" s="473" t="s">
        <v>311</v>
      </c>
      <c r="G53" s="473" t="s">
        <v>312</v>
      </c>
      <c r="H53" s="462"/>
      <c r="I53" s="463"/>
    </row>
    <row r="54" spans="1:9" ht="15" customHeight="1">
      <c r="A54" s="470">
        <f>B38</f>
        <v>75257</v>
      </c>
      <c r="B54" s="469">
        <f>B39</f>
        <v>146574</v>
      </c>
      <c r="C54" s="470">
        <f>B40</f>
        <v>221831</v>
      </c>
      <c r="D54" s="621" t="s">
        <v>315</v>
      </c>
      <c r="E54" s="470">
        <f>C38</f>
        <v>201230</v>
      </c>
      <c r="F54" s="470">
        <f>C39</f>
        <v>108399</v>
      </c>
      <c r="G54" s="471">
        <f>C40</f>
        <v>309629</v>
      </c>
      <c r="H54" s="464"/>
      <c r="I54" s="463"/>
    </row>
    <row r="55" spans="1:9" ht="15" customHeight="1" thickBot="1">
      <c r="A55" s="472"/>
      <c r="B55" s="466"/>
      <c r="C55" s="466"/>
      <c r="D55" s="476"/>
      <c r="E55" s="466"/>
      <c r="F55" s="466"/>
      <c r="G55" s="466"/>
      <c r="H55" s="467"/>
      <c r="I55" s="463"/>
    </row>
    <row r="56" spans="1:9" ht="15" customHeight="1">
      <c r="A56" s="151"/>
      <c r="B56" s="151"/>
      <c r="C56" s="324"/>
      <c r="D56" s="356"/>
      <c r="E56" s="20"/>
      <c r="F56" s="22"/>
    </row>
    <row r="57" spans="1:9" ht="15" customHeight="1">
      <c r="A57" s="151"/>
      <c r="B57" s="151"/>
      <c r="C57" s="324"/>
      <c r="D57" s="356"/>
      <c r="E57" s="20"/>
      <c r="F57" s="22"/>
    </row>
    <row r="58" spans="1:9" ht="15" customHeight="1">
      <c r="A58" s="151"/>
      <c r="B58" s="151"/>
      <c r="C58" s="324"/>
      <c r="D58" s="356"/>
      <c r="E58" s="20"/>
      <c r="F58" s="22"/>
    </row>
    <row r="59" spans="1:9" ht="15" customHeight="1">
      <c r="A59" s="151"/>
      <c r="B59" s="151"/>
      <c r="C59" s="324"/>
      <c r="D59" s="356"/>
      <c r="E59" s="20"/>
      <c r="F59" s="22"/>
    </row>
    <row r="60" spans="1:9" ht="15" customHeight="1">
      <c r="A60" s="151"/>
      <c r="B60" s="151"/>
      <c r="C60" s="324"/>
      <c r="D60" s="356"/>
      <c r="E60" s="20"/>
      <c r="F60" s="22"/>
    </row>
    <row r="61" spans="1:9" ht="15" customHeight="1">
      <c r="A61" s="151"/>
      <c r="B61" s="151"/>
      <c r="C61" s="324"/>
      <c r="D61" s="356"/>
      <c r="E61" s="20"/>
      <c r="F61" s="22"/>
    </row>
    <row r="62" spans="1:9" ht="15" customHeight="1">
      <c r="A62" s="151"/>
      <c r="B62" s="151"/>
      <c r="C62" s="324"/>
      <c r="D62" s="356"/>
      <c r="E62" s="20"/>
      <c r="F62" s="22"/>
    </row>
    <row r="63" spans="1:9" ht="15" customHeight="1">
      <c r="A63" s="151"/>
      <c r="B63" s="151"/>
      <c r="C63" s="324"/>
      <c r="D63" s="356"/>
      <c r="E63" s="20"/>
      <c r="F63" s="22"/>
    </row>
    <row r="64" spans="1:9" ht="15" customHeight="1">
      <c r="A64" s="151"/>
      <c r="B64" s="151"/>
      <c r="C64" s="324"/>
      <c r="D64" s="356"/>
      <c r="E64" s="20"/>
      <c r="F64" s="22"/>
    </row>
    <row r="65" spans="1:5" s="1" customFormat="1" ht="21.75" customHeight="1">
      <c r="A65" s="20"/>
      <c r="B65" s="20"/>
      <c r="C65" s="20"/>
      <c r="D65" s="20"/>
      <c r="E65" s="203"/>
    </row>
    <row r="66" spans="1:5" s="1" customFormat="1" ht="21.75" customHeight="1">
      <c r="E66" s="203"/>
    </row>
    <row r="67" spans="1:5" s="1" customFormat="1" ht="21.75" customHeight="1">
      <c r="E67" s="21"/>
    </row>
    <row r="68" spans="1:5">
      <c r="E68" s="16"/>
    </row>
  </sheetData>
  <customSheetViews>
    <customSheetView guid="{B0D17E88-828B-4823-ACAC-0E30538F57BB}" scale="75" showPageBreaks="1" fitToPage="1" printArea="1" topLeftCell="A22">
      <selection activeCell="A53" sqref="A53:G55"/>
      <pageMargins left="0.25" right="0.25" top="0.25" bottom="0.25" header="0.25" footer="0.2"/>
      <printOptions horizontalCentered="1" verticalCentered="1" headings="1"/>
      <pageSetup orientation="landscape" r:id="rId1"/>
      <headerFooter alignWithMargins="0">
        <oddHeader>&amp;L&amp;6&amp; SR-A3
&amp; Page &amp; 5
&amp; Revised 3-04</oddHeader>
        <oddFooter>&amp;L&amp;6&amp;D  &amp;T</oddFooter>
      </headerFooter>
    </customSheetView>
  </customSheetViews>
  <mergeCells count="1">
    <mergeCell ref="C9:D9"/>
  </mergeCells>
  <phoneticPr fontId="0" type="noConversion"/>
  <printOptions horizontalCentered="1" verticalCentered="1"/>
  <pageMargins left="0.25" right="0.25" top="0.25" bottom="0.5" header="0.25" footer="0.2"/>
  <pageSetup scale="86" orientation="landscape" r:id="rId2"/>
  <headerFooter alignWithMargins="0">
    <oddFooter>&amp;L&amp;6&amp;D  &amp;T   &amp;Z&amp;F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I27"/>
  <sheetViews>
    <sheetView workbookViewId="0">
      <selection activeCell="L13" sqref="L13"/>
    </sheetView>
  </sheetViews>
  <sheetFormatPr defaultRowHeight="12.75"/>
  <cols>
    <col min="1" max="1" width="2.6640625" customWidth="1"/>
    <col min="2" max="2" width="55.6640625" customWidth="1"/>
    <col min="3" max="4" width="19.83203125" customWidth="1"/>
    <col min="5" max="5" width="18.33203125" customWidth="1"/>
    <col min="9" max="9" width="1.6640625" customWidth="1"/>
  </cols>
  <sheetData>
    <row r="1" spans="1:7" ht="18.75">
      <c r="B1" s="17" t="s">
        <v>220</v>
      </c>
      <c r="C1" s="77"/>
      <c r="D1" s="77"/>
      <c r="E1" s="77"/>
    </row>
    <row r="2" spans="1:7" ht="18.75">
      <c r="B2" s="17" t="s">
        <v>321</v>
      </c>
      <c r="C2" s="77"/>
      <c r="D2" s="77"/>
      <c r="E2" s="77"/>
    </row>
    <row r="3" spans="1:7" ht="15.75">
      <c r="B3" s="19" t="s">
        <v>195</v>
      </c>
      <c r="C3" s="77"/>
      <c r="D3" s="77"/>
      <c r="E3" s="77"/>
    </row>
    <row r="5" spans="1:7" ht="15.75">
      <c r="A5" s="5"/>
      <c r="B5" s="113" t="s">
        <v>156</v>
      </c>
      <c r="C5" s="707"/>
      <c r="D5" s="708"/>
      <c r="E5" s="709"/>
      <c r="F5" s="5"/>
      <c r="G5" s="5"/>
    </row>
    <row r="6" spans="1:7" ht="12" customHeight="1">
      <c r="A6" s="5"/>
      <c r="B6" s="111"/>
      <c r="C6" s="212"/>
      <c r="D6" s="212"/>
      <c r="E6" s="212"/>
      <c r="F6" s="5"/>
      <c r="G6" s="5"/>
    </row>
    <row r="7" spans="1:7" ht="9" customHeight="1">
      <c r="A7" s="213"/>
      <c r="B7" s="214"/>
      <c r="C7" s="215"/>
      <c r="D7" s="215"/>
      <c r="E7" s="215"/>
      <c r="F7" s="216"/>
      <c r="G7" s="5"/>
    </row>
    <row r="8" spans="1:7" ht="16.5" thickBot="1">
      <c r="A8" s="217"/>
      <c r="B8" s="218" t="s">
        <v>196</v>
      </c>
      <c r="C8" s="219" t="s">
        <v>202</v>
      </c>
      <c r="D8" s="219" t="s">
        <v>197</v>
      </c>
      <c r="E8" s="219" t="s">
        <v>198</v>
      </c>
      <c r="F8" s="220"/>
      <c r="G8" s="5"/>
    </row>
    <row r="9" spans="1:7" ht="15.75">
      <c r="A9" s="217"/>
      <c r="B9" s="221" t="s">
        <v>199</v>
      </c>
      <c r="C9" s="222">
        <v>0</v>
      </c>
      <c r="D9" s="222">
        <v>0</v>
      </c>
      <c r="E9" s="222">
        <f>SUM(C9:D9)</f>
        <v>0</v>
      </c>
      <c r="F9" s="220"/>
      <c r="G9" s="5"/>
    </row>
    <row r="10" spans="1:7" ht="15.75">
      <c r="A10" s="217"/>
      <c r="B10" s="223" t="s">
        <v>200</v>
      </c>
      <c r="C10" s="224">
        <v>0</v>
      </c>
      <c r="D10" s="224">
        <v>0</v>
      </c>
      <c r="E10" s="224">
        <f>SUM(C10:D10)</f>
        <v>0</v>
      </c>
      <c r="F10" s="220"/>
      <c r="G10" s="5"/>
    </row>
    <row r="11" spans="1:7" ht="16.5" thickBot="1">
      <c r="A11" s="217"/>
      <c r="B11" s="225" t="s">
        <v>201</v>
      </c>
      <c r="C11" s="226">
        <f>SUM(C9:C10)</f>
        <v>0</v>
      </c>
      <c r="D11" s="226">
        <f>SUM(D9:D10)</f>
        <v>0</v>
      </c>
      <c r="E11" s="226">
        <f>SUM(E9:E10)</f>
        <v>0</v>
      </c>
      <c r="F11" s="220"/>
      <c r="G11" s="5"/>
    </row>
    <row r="12" spans="1:7" ht="9" customHeight="1" thickTop="1">
      <c r="A12" s="217"/>
      <c r="B12" s="223"/>
      <c r="C12" s="223"/>
      <c r="D12" s="223"/>
      <c r="E12" s="223"/>
      <c r="F12" s="220"/>
      <c r="G12" s="5"/>
    </row>
    <row r="13" spans="1:7" ht="15.75">
      <c r="A13" s="217"/>
      <c r="B13" s="223" t="s">
        <v>209</v>
      </c>
      <c r="C13" s="227">
        <f>'Revised Schedule C - C1'!C23</f>
        <v>221831</v>
      </c>
      <c r="D13" s="228" t="s">
        <v>210</v>
      </c>
      <c r="E13" s="228" t="s">
        <v>210</v>
      </c>
      <c r="F13" s="220"/>
      <c r="G13" s="5"/>
    </row>
    <row r="14" spans="1:7" ht="16.5" thickBot="1">
      <c r="A14" s="217"/>
      <c r="B14" s="223" t="s">
        <v>214</v>
      </c>
      <c r="C14" s="229">
        <f>+C11-C13</f>
        <v>-221831</v>
      </c>
      <c r="D14" s="228" t="s">
        <v>210</v>
      </c>
      <c r="E14" s="228" t="s">
        <v>210</v>
      </c>
      <c r="F14" s="220"/>
      <c r="G14" s="5"/>
    </row>
    <row r="15" spans="1:7" ht="9" customHeight="1">
      <c r="A15" s="217"/>
      <c r="B15" s="223"/>
      <c r="C15" s="223"/>
      <c r="D15" s="223"/>
      <c r="E15" s="223"/>
      <c r="F15" s="220"/>
      <c r="G15" s="5"/>
    </row>
    <row r="16" spans="1:7" ht="15.75">
      <c r="A16" s="217"/>
      <c r="B16" s="223" t="s">
        <v>213</v>
      </c>
      <c r="C16" s="223"/>
      <c r="D16" s="223"/>
      <c r="E16" s="223"/>
      <c r="F16" s="220"/>
      <c r="G16" s="5"/>
    </row>
    <row r="17" spans="1:9" ht="9" customHeight="1">
      <c r="A17" s="230"/>
      <c r="B17" s="231"/>
      <c r="C17" s="231"/>
      <c r="D17" s="231"/>
      <c r="E17" s="231"/>
      <c r="F17" s="232"/>
      <c r="G17" s="5"/>
    </row>
    <row r="18" spans="1:9" ht="9" customHeight="1">
      <c r="A18" s="223"/>
      <c r="B18" s="223"/>
      <c r="C18" s="5"/>
      <c r="D18" s="5"/>
      <c r="E18" s="5"/>
      <c r="F18" s="5"/>
      <c r="G18" s="5"/>
    </row>
    <row r="19" spans="1:9" ht="15.75">
      <c r="A19" s="223"/>
      <c r="B19" s="223" t="s">
        <v>318</v>
      </c>
      <c r="C19" s="5"/>
      <c r="D19" s="5"/>
      <c r="E19" s="5"/>
      <c r="F19" s="5"/>
      <c r="G19" s="5"/>
    </row>
    <row r="20" spans="1:9" ht="31.5" customHeight="1">
      <c r="A20" s="223"/>
      <c r="B20" s="710" t="s">
        <v>319</v>
      </c>
      <c r="C20" s="711"/>
      <c r="D20" s="711"/>
      <c r="E20" s="711"/>
      <c r="F20" s="711"/>
      <c r="G20" s="5"/>
    </row>
    <row r="23" spans="1:9">
      <c r="A23" s="9"/>
      <c r="B23" s="9"/>
    </row>
    <row r="24" spans="1:9" ht="13.5" thickBot="1">
      <c r="A24" s="9"/>
      <c r="B24" s="468" t="s">
        <v>316</v>
      </c>
      <c r="D24" t="s">
        <v>317</v>
      </c>
    </row>
    <row r="25" spans="1:9" ht="45">
      <c r="A25" s="461"/>
      <c r="B25" s="473" t="s">
        <v>306</v>
      </c>
      <c r="C25" s="474" t="s">
        <v>307</v>
      </c>
      <c r="D25" s="473" t="s">
        <v>308</v>
      </c>
      <c r="E25" s="473" t="s">
        <v>309</v>
      </c>
      <c r="F25" s="473" t="s">
        <v>310</v>
      </c>
      <c r="G25" s="473" t="s">
        <v>311</v>
      </c>
      <c r="H25" s="473" t="s">
        <v>312</v>
      </c>
      <c r="I25" s="462"/>
    </row>
    <row r="26" spans="1:9">
      <c r="A26" s="463"/>
      <c r="B26" s="470">
        <f>C9</f>
        <v>0</v>
      </c>
      <c r="C26" s="469">
        <f>C10</f>
        <v>0</v>
      </c>
      <c r="D26" s="470">
        <f>C11</f>
        <v>0</v>
      </c>
      <c r="E26" s="477" t="s">
        <v>315</v>
      </c>
      <c r="F26" s="470">
        <f>D9</f>
        <v>0</v>
      </c>
      <c r="G26" s="470">
        <f>D10</f>
        <v>0</v>
      </c>
      <c r="H26" s="471">
        <f>D11</f>
        <v>0</v>
      </c>
      <c r="I26" s="464"/>
    </row>
    <row r="27" spans="1:9" ht="13.5" thickBot="1">
      <c r="A27" s="465"/>
      <c r="B27" s="472"/>
      <c r="C27" s="466"/>
      <c r="D27" s="466"/>
      <c r="E27" s="476"/>
      <c r="F27" s="466"/>
      <c r="G27" s="466"/>
      <c r="H27" s="466"/>
      <c r="I27" s="467"/>
    </row>
  </sheetData>
  <customSheetViews>
    <customSheetView guid="{B0D17E88-828B-4823-ACAC-0E30538F57BB}" showPageBreaks="1" printArea="1" topLeftCell="A7">
      <selection activeCell="B31" sqref="B31"/>
      <pageMargins left="0.25" right="0.25" top="1" bottom="1" header="0.5" footer="0.5"/>
      <printOptions horizontalCentered="1" headings="1"/>
      <pageSetup orientation="landscape" r:id="rId1"/>
      <headerFooter alignWithMargins="0">
        <oddHeader>&amp;L&amp;8SRA3
Page 6
May 2004</oddHeader>
      </headerFooter>
    </customSheetView>
  </customSheetViews>
  <mergeCells count="2">
    <mergeCell ref="C5:E5"/>
    <mergeCell ref="B20:F20"/>
  </mergeCells>
  <phoneticPr fontId="0" type="noConversion"/>
  <printOptions horizontalCentered="1" headings="1"/>
  <pageMargins left="0.25" right="0.25" top="1" bottom="1" header="0.5" footer="0.5"/>
  <pageSetup orientation="landscape" r:id="rId2"/>
  <headerFooter alignWithMargins="0">
    <oddHeader>&amp;L&amp;8SRA3
Page 6
May 2004</oddHead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F37"/>
  <sheetViews>
    <sheetView topLeftCell="A4" zoomScale="75" workbookViewId="0">
      <selection activeCell="E22" sqref="E22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68" customWidth="1"/>
    <col min="5" max="5" width="29.33203125" customWidth="1"/>
    <col min="6" max="6" width="19.83203125" customWidth="1"/>
  </cols>
  <sheetData>
    <row r="1" spans="1:6" ht="18.75">
      <c r="A1" s="17" t="s">
        <v>220</v>
      </c>
      <c r="B1" s="15"/>
      <c r="C1" s="15"/>
      <c r="D1" s="15"/>
      <c r="E1" s="15"/>
      <c r="F1" s="15"/>
    </row>
    <row r="2" spans="1:6" ht="9" customHeight="1">
      <c r="A2" s="15"/>
      <c r="B2" s="15"/>
      <c r="C2" s="15"/>
      <c r="D2" s="15"/>
      <c r="E2" s="15"/>
      <c r="F2" s="15"/>
    </row>
    <row r="3" spans="1:6" s="7" customFormat="1" ht="18.75">
      <c r="A3" s="17" t="s">
        <v>340</v>
      </c>
      <c r="B3" s="17"/>
      <c r="C3" s="17"/>
      <c r="D3" s="17"/>
      <c r="E3" s="17"/>
      <c r="F3" s="17"/>
    </row>
    <row r="4" spans="1:6" s="7" customFormat="1" ht="18.75">
      <c r="A4" s="17" t="s">
        <v>125</v>
      </c>
      <c r="B4" s="17"/>
      <c r="C4" s="17"/>
      <c r="D4" s="17"/>
      <c r="E4" s="17"/>
      <c r="F4" s="17"/>
    </row>
    <row r="5" spans="1:6" ht="9" customHeight="1">
      <c r="A5" s="15"/>
      <c r="B5" s="15"/>
      <c r="C5" s="15"/>
      <c r="D5" s="15"/>
      <c r="E5" s="15"/>
      <c r="F5" s="15"/>
    </row>
    <row r="6" spans="1:6" s="5" customFormat="1" ht="15.75">
      <c r="A6" s="19" t="s">
        <v>2</v>
      </c>
      <c r="B6" s="19"/>
      <c r="C6" s="19"/>
      <c r="D6" s="19"/>
      <c r="E6" s="19"/>
      <c r="F6" s="19"/>
    </row>
    <row r="7" spans="1:6" s="5" customFormat="1" ht="15.75">
      <c r="A7" s="19" t="s">
        <v>128</v>
      </c>
      <c r="B7" s="19"/>
      <c r="C7" s="19"/>
      <c r="D7" s="19"/>
      <c r="E7" s="19"/>
      <c r="F7" s="19"/>
    </row>
    <row r="8" spans="1:6" ht="9" customHeight="1">
      <c r="A8" s="15"/>
      <c r="B8" s="15"/>
      <c r="C8" s="15"/>
      <c r="D8" s="15"/>
      <c r="E8" s="15"/>
      <c r="F8" s="15"/>
    </row>
    <row r="9" spans="1:6" ht="15" customHeight="1">
      <c r="A9" s="651" t="s">
        <v>428</v>
      </c>
      <c r="B9" s="659"/>
      <c r="C9" s="658"/>
      <c r="D9" s="652"/>
      <c r="E9" s="19"/>
      <c r="F9" s="19"/>
    </row>
    <row r="10" spans="1:6" ht="9.75" customHeight="1">
      <c r="A10" s="20"/>
      <c r="B10" s="20"/>
      <c r="C10" s="20"/>
      <c r="D10" s="20"/>
      <c r="E10" s="20"/>
      <c r="F10" s="20"/>
    </row>
    <row r="11" spans="1:6" ht="15.75">
      <c r="A11" s="116" t="s">
        <v>4</v>
      </c>
      <c r="B11" s="117"/>
      <c r="C11" s="117"/>
      <c r="D11" s="117"/>
      <c r="E11" s="117"/>
      <c r="F11" s="118"/>
    </row>
    <row r="12" spans="1:6" s="1" customFormat="1" ht="15.75">
      <c r="A12" s="113" t="s">
        <v>5</v>
      </c>
      <c r="B12" s="119" t="s">
        <v>6</v>
      </c>
      <c r="C12" s="120"/>
      <c r="D12" s="120"/>
      <c r="E12" s="113" t="s">
        <v>341</v>
      </c>
      <c r="F12" s="121" t="s">
        <v>7</v>
      </c>
    </row>
    <row r="13" spans="1:6" ht="15.75">
      <c r="A13" s="122"/>
      <c r="B13" s="123" t="s">
        <v>129</v>
      </c>
      <c r="C13" s="124"/>
      <c r="D13" s="124"/>
      <c r="E13" s="124"/>
      <c r="F13" s="124"/>
    </row>
    <row r="14" spans="1:6" ht="19.5" customHeight="1">
      <c r="A14" s="125"/>
      <c r="B14" s="146"/>
      <c r="C14" s="127" t="s">
        <v>9</v>
      </c>
      <c r="D14" s="128"/>
      <c r="E14" s="233">
        <v>10157700</v>
      </c>
      <c r="F14" s="130">
        <f>E14/E$22</f>
        <v>0.92342727272727276</v>
      </c>
    </row>
    <row r="15" spans="1:6" ht="19.5" customHeight="1">
      <c r="A15" s="125"/>
      <c r="B15" s="146"/>
      <c r="C15" s="131" t="s">
        <v>11</v>
      </c>
      <c r="D15" s="132"/>
      <c r="E15" s="177">
        <v>722300</v>
      </c>
      <c r="F15" s="134">
        <f t="shared" ref="F15:F21" si="0">E15/E$22</f>
        <v>6.5663636363636368E-2</v>
      </c>
    </row>
    <row r="16" spans="1:6" ht="19.5" customHeight="1">
      <c r="A16" s="125"/>
      <c r="B16" s="146"/>
      <c r="C16" s="131" t="s">
        <v>12</v>
      </c>
      <c r="D16" s="132"/>
      <c r="E16" s="177">
        <v>0</v>
      </c>
      <c r="F16" s="134">
        <f t="shared" si="0"/>
        <v>0</v>
      </c>
    </row>
    <row r="17" spans="1:6" ht="19.5" customHeight="1">
      <c r="A17" s="125"/>
      <c r="B17" s="126"/>
      <c r="C17" s="131" t="s">
        <v>13</v>
      </c>
      <c r="D17" s="132"/>
      <c r="E17" s="177">
        <v>0</v>
      </c>
      <c r="F17" s="134">
        <f t="shared" si="0"/>
        <v>0</v>
      </c>
    </row>
    <row r="18" spans="1:6" ht="19.5" customHeight="1">
      <c r="A18" s="125"/>
      <c r="B18" s="126"/>
      <c r="C18" s="131" t="s">
        <v>14</v>
      </c>
      <c r="D18" s="132"/>
      <c r="E18" s="177">
        <v>0</v>
      </c>
      <c r="F18" s="134">
        <f t="shared" si="0"/>
        <v>0</v>
      </c>
    </row>
    <row r="19" spans="1:6" ht="19.5" customHeight="1">
      <c r="A19" s="125"/>
      <c r="B19" s="146"/>
      <c r="C19" s="131" t="s">
        <v>15</v>
      </c>
      <c r="D19" s="132"/>
      <c r="E19" s="177">
        <v>0</v>
      </c>
      <c r="F19" s="134">
        <f t="shared" si="0"/>
        <v>0</v>
      </c>
    </row>
    <row r="20" spans="1:6" ht="19.5" customHeight="1">
      <c r="A20" s="125"/>
      <c r="B20" s="146"/>
      <c r="C20" s="131" t="s">
        <v>16</v>
      </c>
      <c r="D20" s="132"/>
      <c r="E20" s="177">
        <v>0</v>
      </c>
      <c r="F20" s="134">
        <f t="shared" si="0"/>
        <v>0</v>
      </c>
    </row>
    <row r="21" spans="1:6" ht="19.5" customHeight="1">
      <c r="A21" s="125"/>
      <c r="B21" s="146"/>
      <c r="C21" s="131" t="s">
        <v>17</v>
      </c>
      <c r="D21" s="132"/>
      <c r="E21" s="177">
        <v>120000</v>
      </c>
      <c r="F21" s="134">
        <f t="shared" si="0"/>
        <v>1.090909090909091E-2</v>
      </c>
    </row>
    <row r="22" spans="1:6" s="1" customFormat="1" ht="19.5" customHeight="1">
      <c r="A22" s="135">
        <v>21</v>
      </c>
      <c r="B22" s="136"/>
      <c r="C22" s="136" t="s">
        <v>130</v>
      </c>
      <c r="D22" s="137"/>
      <c r="E22" s="234">
        <f>SUM(E14:E21)</f>
        <v>11000000</v>
      </c>
      <c r="F22" s="139">
        <f>SUM(F14:F21)</f>
        <v>1</v>
      </c>
    </row>
    <row r="23" spans="1:6" ht="9" customHeight="1">
      <c r="A23" s="344"/>
      <c r="B23" s="344"/>
      <c r="C23" s="20"/>
      <c r="D23" s="20"/>
      <c r="E23" s="20"/>
      <c r="F23" s="20"/>
    </row>
    <row r="24" spans="1:6" ht="15.75">
      <c r="A24" s="342" t="s">
        <v>19</v>
      </c>
      <c r="B24" s="343"/>
      <c r="C24" s="117"/>
      <c r="D24" s="117"/>
      <c r="E24" s="117"/>
      <c r="F24" s="118"/>
    </row>
    <row r="25" spans="1:6" ht="15.75">
      <c r="A25" s="113" t="s">
        <v>20</v>
      </c>
      <c r="B25" s="119" t="s">
        <v>21</v>
      </c>
      <c r="C25" s="120"/>
      <c r="D25" s="120"/>
      <c r="E25" s="113" t="s">
        <v>341</v>
      </c>
      <c r="F25" s="121" t="s">
        <v>7</v>
      </c>
    </row>
    <row r="26" spans="1:6" s="1" customFormat="1" ht="9" customHeight="1">
      <c r="A26" s="143"/>
      <c r="B26" s="123"/>
      <c r="C26" s="123"/>
      <c r="D26" s="144"/>
      <c r="E26" s="144"/>
      <c r="F26" s="144"/>
    </row>
    <row r="27" spans="1:6" ht="19.5" customHeight="1">
      <c r="A27" s="150">
        <v>430</v>
      </c>
      <c r="B27" s="235" t="s">
        <v>131</v>
      </c>
      <c r="C27" s="127"/>
      <c r="D27" s="128"/>
      <c r="E27" s="233">
        <f>E22</f>
        <v>11000000</v>
      </c>
      <c r="F27" s="130">
        <f>E27/E29</f>
        <v>1</v>
      </c>
    </row>
    <row r="28" spans="1:6" ht="6.75" customHeight="1">
      <c r="A28" s="150"/>
      <c r="B28" s="402"/>
      <c r="C28" s="335"/>
      <c r="D28" s="335"/>
      <c r="E28" s="329"/>
      <c r="F28" s="134"/>
    </row>
    <row r="29" spans="1:6" s="1" customFormat="1" ht="19.5" customHeight="1">
      <c r="A29" s="135"/>
      <c r="B29" s="136"/>
      <c r="C29" s="136" t="s">
        <v>24</v>
      </c>
      <c r="D29" s="137"/>
      <c r="E29" s="234">
        <f>SUM(E27:E28)</f>
        <v>11000000</v>
      </c>
      <c r="F29" s="139">
        <f>SUM(F27:F28)</f>
        <v>1</v>
      </c>
    </row>
    <row r="30" spans="1:6" ht="25.5" customHeight="1">
      <c r="A30" s="20"/>
      <c r="B30" s="20"/>
      <c r="C30" s="20"/>
      <c r="D30" s="20"/>
      <c r="E30" s="20"/>
      <c r="F30" s="20"/>
    </row>
    <row r="31" spans="1:6">
      <c r="A31" s="16"/>
      <c r="B31" s="16"/>
      <c r="C31" s="16"/>
      <c r="D31" s="16"/>
      <c r="E31" s="16"/>
      <c r="F31" s="16"/>
    </row>
    <row r="32" spans="1:6">
      <c r="A32" s="16"/>
      <c r="B32" s="16"/>
      <c r="C32" s="16"/>
      <c r="D32" s="16"/>
      <c r="E32" s="16"/>
      <c r="F32" s="16"/>
    </row>
    <row r="33" spans="1:6">
      <c r="A33" s="16"/>
      <c r="B33" s="16"/>
      <c r="C33" s="16"/>
      <c r="D33" s="16"/>
      <c r="E33" s="16"/>
      <c r="F33" s="16"/>
    </row>
    <row r="34" spans="1:6">
      <c r="A34" s="16"/>
      <c r="B34" s="16"/>
      <c r="C34" s="16"/>
      <c r="D34" s="16"/>
      <c r="E34" s="16"/>
      <c r="F34" s="16"/>
    </row>
    <row r="35" spans="1:6">
      <c r="A35" s="16"/>
      <c r="B35" s="16"/>
      <c r="C35" s="16"/>
      <c r="D35" s="16"/>
      <c r="E35" s="16"/>
      <c r="F35" s="16"/>
    </row>
    <row r="36" spans="1:6">
      <c r="A36" s="16"/>
      <c r="B36" s="16"/>
      <c r="C36" s="16"/>
      <c r="D36" s="16"/>
      <c r="E36" s="16"/>
      <c r="F36" s="16"/>
    </row>
    <row r="37" spans="1:6">
      <c r="A37" s="16"/>
      <c r="B37" s="16"/>
      <c r="C37" s="16"/>
      <c r="D37" s="16"/>
      <c r="E37" s="16"/>
      <c r="F37" s="16"/>
    </row>
  </sheetData>
  <customSheetViews>
    <customSheetView guid="{B0D17E88-828B-4823-ACAC-0E30538F57BB}" scale="75" fitToPage="1">
      <selection activeCell="I27" sqref="I27"/>
      <pageMargins left="0.25" right="0.25" top="0.25" bottom="0.25" header="0.25" footer="0.25"/>
      <printOptions horizontalCentered="1" verticalCentered="1"/>
      <pageSetup orientation="landscape" r:id="rId1"/>
      <headerFooter alignWithMargins="0">
        <oddHeader>&amp;L&amp;"Times New Roman,Regular"&amp;6&amp; SR-A3
&amp; Page &amp; 7
&amp; Revised 4-00</oddHeader>
        <oddFooter>&amp;L&amp;6&amp;D  &amp;T  &amp;Z&amp;F  &amp;A</oddFooter>
      </headerFooter>
    </customSheetView>
  </customSheetViews>
  <phoneticPr fontId="0" type="noConversion"/>
  <printOptions horizontalCentered="1" verticalCentered="1"/>
  <pageMargins left="0.25" right="0.25" top="0.25" bottom="0.25" header="0.25" footer="0.25"/>
  <pageSetup orientation="landscape" r:id="rId2"/>
  <headerFooter alignWithMargins="0">
    <oddFooter>&amp;L&amp;6&amp;D  &amp;T  &amp;Z&amp;F 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E34"/>
  <sheetViews>
    <sheetView topLeftCell="A4" zoomScale="75" zoomScaleNormal="75" workbookViewId="0">
      <selection activeCell="C28" sqref="C28"/>
    </sheetView>
  </sheetViews>
  <sheetFormatPr defaultRowHeight="12.75"/>
  <cols>
    <col min="1" max="1" width="20.6640625" customWidth="1"/>
    <col min="2" max="2" width="87" customWidth="1"/>
    <col min="3" max="3" width="29.1640625" customWidth="1"/>
    <col min="4" max="4" width="19.6640625" customWidth="1"/>
    <col min="5" max="5" width="24.33203125" customWidth="1"/>
  </cols>
  <sheetData>
    <row r="1" spans="1:5" ht="9" customHeight="1">
      <c r="A1" s="15"/>
      <c r="B1" s="15"/>
      <c r="C1" s="15"/>
      <c r="D1" s="15"/>
      <c r="E1" s="16"/>
    </row>
    <row r="2" spans="1:5" ht="9" customHeight="1">
      <c r="A2" s="15"/>
      <c r="B2" s="15"/>
      <c r="C2" s="15"/>
      <c r="D2" s="15"/>
      <c r="E2" s="16"/>
    </row>
    <row r="3" spans="1:5" ht="18.75" customHeight="1">
      <c r="A3" s="17" t="s">
        <v>220</v>
      </c>
      <c r="B3" s="15"/>
      <c r="C3" s="15"/>
      <c r="D3" s="15"/>
      <c r="E3" s="16"/>
    </row>
    <row r="4" spans="1:5" ht="9" customHeight="1">
      <c r="A4" s="15"/>
      <c r="B4" s="15"/>
      <c r="C4" s="15"/>
      <c r="D4" s="15"/>
      <c r="E4" s="16"/>
    </row>
    <row r="5" spans="1:5" s="7" customFormat="1" ht="18.75">
      <c r="A5" s="17" t="s">
        <v>340</v>
      </c>
      <c r="B5" s="17"/>
      <c r="C5" s="17"/>
      <c r="D5" s="17"/>
      <c r="E5" s="18"/>
    </row>
    <row r="6" spans="1:5" s="7" customFormat="1" ht="18.75">
      <c r="A6" s="17" t="s">
        <v>125</v>
      </c>
      <c r="B6" s="17"/>
      <c r="C6" s="17"/>
      <c r="D6" s="17"/>
      <c r="E6" s="18"/>
    </row>
    <row r="7" spans="1:5" ht="9" customHeight="1">
      <c r="A7" s="15"/>
      <c r="B7" s="15"/>
      <c r="C7" s="15"/>
      <c r="D7" s="15"/>
      <c r="E7" s="16"/>
    </row>
    <row r="8" spans="1:5" s="5" customFormat="1" ht="15.75">
      <c r="A8" s="19" t="s">
        <v>62</v>
      </c>
      <c r="B8" s="19"/>
      <c r="C8" s="19"/>
      <c r="D8" s="19"/>
      <c r="E8" s="20"/>
    </row>
    <row r="9" spans="1:5" s="5" customFormat="1" ht="15.75">
      <c r="A9" s="19" t="s">
        <v>77</v>
      </c>
      <c r="B9" s="19"/>
      <c r="C9" s="19"/>
      <c r="D9" s="19"/>
      <c r="E9" s="20"/>
    </row>
    <row r="10" spans="1:5" ht="9" customHeight="1">
      <c r="A10" s="15"/>
      <c r="B10" s="15"/>
      <c r="C10" s="15"/>
      <c r="D10" s="15"/>
      <c r="E10" s="16"/>
    </row>
    <row r="11" spans="1:5" ht="15.75">
      <c r="A11" s="651" t="s">
        <v>429</v>
      </c>
      <c r="B11" s="652"/>
      <c r="C11" s="19"/>
      <c r="D11" s="19"/>
      <c r="E11" s="20"/>
    </row>
    <row r="12" spans="1:5" ht="9.75" customHeight="1">
      <c r="A12" s="20"/>
      <c r="B12" s="20"/>
      <c r="C12" s="20"/>
      <c r="D12" s="20"/>
      <c r="E12" s="20"/>
    </row>
    <row r="13" spans="1:5" ht="15.75">
      <c r="A13" s="116" t="s">
        <v>64</v>
      </c>
      <c r="B13" s="117"/>
      <c r="C13" s="117"/>
      <c r="D13" s="118"/>
      <c r="E13" s="20"/>
    </row>
    <row r="14" spans="1:5" s="1" customFormat="1" ht="15.75">
      <c r="A14" s="113" t="s">
        <v>65</v>
      </c>
      <c r="B14" s="119" t="s">
        <v>66</v>
      </c>
      <c r="C14" s="113" t="s">
        <v>341</v>
      </c>
      <c r="D14" s="121" t="s">
        <v>7</v>
      </c>
      <c r="E14" s="203"/>
    </row>
    <row r="15" spans="1:5" ht="20.25" customHeight="1">
      <c r="A15" s="187">
        <v>1</v>
      </c>
      <c r="B15" s="171" t="s">
        <v>126</v>
      </c>
      <c r="C15" s="237"/>
      <c r="D15" s="238"/>
      <c r="E15" s="20"/>
    </row>
    <row r="16" spans="1:5" s="9" customFormat="1" ht="20.25" customHeight="1">
      <c r="A16" s="188" t="s">
        <v>114</v>
      </c>
      <c r="B16" s="180" t="s">
        <v>119</v>
      </c>
      <c r="C16" s="175">
        <v>2300000</v>
      </c>
      <c r="D16" s="134">
        <f>C16/C$29</f>
        <v>0.20909090909090908</v>
      </c>
      <c r="E16" s="146"/>
    </row>
    <row r="17" spans="1:5" ht="20.25" customHeight="1">
      <c r="A17" s="188" t="s">
        <v>115</v>
      </c>
      <c r="B17" s="180" t="s">
        <v>120</v>
      </c>
      <c r="C17" s="177">
        <v>1300000</v>
      </c>
      <c r="D17" s="134">
        <f t="shared" ref="D17:D28" si="0">C17/C$29</f>
        <v>0.11818181818181818</v>
      </c>
      <c r="E17" s="20"/>
    </row>
    <row r="18" spans="1:5" ht="20.25" customHeight="1">
      <c r="A18" s="188" t="s">
        <v>116</v>
      </c>
      <c r="B18" s="180" t="s">
        <v>121</v>
      </c>
      <c r="C18" s="177">
        <v>300000</v>
      </c>
      <c r="D18" s="134">
        <f t="shared" si="0"/>
        <v>2.7272727272727271E-2</v>
      </c>
      <c r="E18" s="20"/>
    </row>
    <row r="19" spans="1:5" ht="20.25" customHeight="1">
      <c r="A19" s="188" t="s">
        <v>117</v>
      </c>
      <c r="B19" s="180" t="s">
        <v>122</v>
      </c>
      <c r="C19" s="177">
        <v>1000000</v>
      </c>
      <c r="D19" s="134">
        <f t="shared" si="0"/>
        <v>9.0909090909090912E-2</v>
      </c>
      <c r="E19" s="20"/>
    </row>
    <row r="20" spans="1:5" ht="20.25" customHeight="1">
      <c r="A20" s="188" t="s">
        <v>118</v>
      </c>
      <c r="B20" s="180" t="s">
        <v>123</v>
      </c>
      <c r="C20" s="177">
        <v>1750000</v>
      </c>
      <c r="D20" s="134">
        <f t="shared" si="0"/>
        <v>0.15909090909090909</v>
      </c>
      <c r="E20" s="20"/>
    </row>
    <row r="21" spans="1:5" ht="20.25" customHeight="1">
      <c r="A21" s="188"/>
      <c r="B21" s="178" t="s">
        <v>127</v>
      </c>
      <c r="C21" s="242">
        <f>SUM(C16:C20)</f>
        <v>6650000</v>
      </c>
      <c r="D21" s="662">
        <f t="shared" si="0"/>
        <v>0.6045454545454545</v>
      </c>
      <c r="E21" s="20"/>
    </row>
    <row r="22" spans="1:5" ht="20.25" customHeight="1">
      <c r="A22" s="188">
        <v>2</v>
      </c>
      <c r="B22" s="180" t="s">
        <v>67</v>
      </c>
      <c r="C22" s="181">
        <v>65000</v>
      </c>
      <c r="D22" s="130">
        <f t="shared" si="0"/>
        <v>5.909090909090909E-3</v>
      </c>
      <c r="E22" s="20"/>
    </row>
    <row r="23" spans="1:5" ht="20.25" customHeight="1">
      <c r="A23" s="188">
        <v>3</v>
      </c>
      <c r="B23" s="180" t="s">
        <v>55</v>
      </c>
      <c r="C23" s="177">
        <v>0</v>
      </c>
      <c r="D23" s="134">
        <f t="shared" si="0"/>
        <v>0</v>
      </c>
      <c r="E23" s="20"/>
    </row>
    <row r="24" spans="1:5" ht="20.25" customHeight="1">
      <c r="A24" s="188">
        <v>4</v>
      </c>
      <c r="B24" s="180" t="s">
        <v>68</v>
      </c>
      <c r="C24" s="177">
        <v>4159000</v>
      </c>
      <c r="D24" s="134">
        <f t="shared" si="0"/>
        <v>0.37809090909090909</v>
      </c>
      <c r="E24" s="20"/>
    </row>
    <row r="25" spans="1:5" ht="20.25" customHeight="1">
      <c r="A25" s="188">
        <v>5</v>
      </c>
      <c r="B25" s="180" t="s">
        <v>69</v>
      </c>
      <c r="C25" s="177">
        <v>6000</v>
      </c>
      <c r="D25" s="134">
        <f t="shared" si="0"/>
        <v>5.4545454545454548E-4</v>
      </c>
      <c r="E25" s="20"/>
    </row>
    <row r="26" spans="1:5" ht="20.25" customHeight="1">
      <c r="A26" s="188">
        <v>6</v>
      </c>
      <c r="B26" s="180" t="s">
        <v>70</v>
      </c>
      <c r="C26" s="177">
        <v>0</v>
      </c>
      <c r="D26" s="134">
        <f t="shared" si="0"/>
        <v>0</v>
      </c>
      <c r="E26" s="20"/>
    </row>
    <row r="27" spans="1:5" ht="20.25" customHeight="1">
      <c r="A27" s="188">
        <v>7</v>
      </c>
      <c r="B27" s="180" t="s">
        <v>71</v>
      </c>
      <c r="C27" s="177">
        <v>120000</v>
      </c>
      <c r="D27" s="134">
        <f t="shared" si="0"/>
        <v>1.090909090909091E-2</v>
      </c>
      <c r="E27" s="20"/>
    </row>
    <row r="28" spans="1:5" ht="20.25" customHeight="1">
      <c r="A28" s="125">
        <v>8</v>
      </c>
      <c r="B28" s="345" t="s">
        <v>72</v>
      </c>
      <c r="C28" s="660">
        <v>0</v>
      </c>
      <c r="D28" s="134">
        <f t="shared" si="0"/>
        <v>0</v>
      </c>
      <c r="E28" s="328"/>
    </row>
    <row r="29" spans="1:5" s="1" customFormat="1" ht="20.25" customHeight="1">
      <c r="A29" s="113"/>
      <c r="B29" s="121" t="s">
        <v>73</v>
      </c>
      <c r="C29" s="661">
        <f>C21+C22+C23+C24+C25+C26+C27+C28</f>
        <v>11000000</v>
      </c>
      <c r="D29" s="239">
        <f>D21+D22+D23+D24+D25+D26+D27+D28</f>
        <v>0.99999999999999978</v>
      </c>
      <c r="E29" s="203"/>
    </row>
    <row r="30" spans="1:5" ht="18" customHeight="1">
      <c r="A30" s="20"/>
      <c r="B30" s="20"/>
      <c r="C30" s="20"/>
      <c r="D30" s="20"/>
      <c r="E30" s="20"/>
    </row>
    <row r="31" spans="1:5" ht="15.75">
      <c r="A31" s="20"/>
      <c r="B31" s="437" t="s">
        <v>271</v>
      </c>
      <c r="C31" s="438"/>
      <c r="D31" s="20"/>
      <c r="E31" s="20"/>
    </row>
    <row r="32" spans="1:5" ht="15.75">
      <c r="A32" s="20"/>
      <c r="B32" s="438" t="s">
        <v>269</v>
      </c>
      <c r="C32" s="438">
        <f>'Schedule A - II'!E22</f>
        <v>11000000</v>
      </c>
      <c r="D32" s="20"/>
      <c r="E32" s="20"/>
    </row>
    <row r="33" spans="1:5" ht="16.5" thickBot="1">
      <c r="A33" s="5"/>
      <c r="B33" s="439" t="s">
        <v>270</v>
      </c>
      <c r="C33" s="440">
        <f>+C29-C32</f>
        <v>0</v>
      </c>
      <c r="D33" s="5"/>
      <c r="E33" s="5"/>
    </row>
    <row r="34" spans="1:5" ht="15.75">
      <c r="A34" s="5"/>
      <c r="B34" s="5"/>
      <c r="C34" s="5"/>
      <c r="D34" s="5"/>
      <c r="E34" s="5"/>
    </row>
  </sheetData>
  <customSheetViews>
    <customSheetView guid="{B0D17E88-828B-4823-ACAC-0E30538F57BB}" scale="75">
      <selection activeCell="E21" sqref="E21"/>
      <pageMargins left="0.25" right="0.25" top="0.5" bottom="0.25" header="0.25" footer="0.15"/>
      <printOptions horizontalCentered="1"/>
      <pageSetup scale="95" orientation="landscape" r:id="rId1"/>
      <headerFooter alignWithMargins="0">
        <oddHeader>&amp;L&amp;6&amp; SR-A3
&amp; Page &amp; 8
&amp; Revised 2-96</oddHeader>
        <oddFooter>&amp;L&amp;6Revised:  19 April 2011   &amp;Z&amp;F   &amp;A</oddFooter>
      </headerFooter>
    </customSheetView>
  </customSheetViews>
  <phoneticPr fontId="0" type="noConversion"/>
  <printOptions horizontalCentered="1"/>
  <pageMargins left="0.25" right="0.25" top="0.5" bottom="0.25" header="0.25" footer="0.15"/>
  <pageSetup scale="95" orientation="landscape" r:id="rId2"/>
  <headerFooter alignWithMargins="0">
    <oddFooter>&amp;L&amp;6Revised:  19 April 2011   &amp;Z&amp;F  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56"/>
  <sheetViews>
    <sheetView zoomScale="75" workbookViewId="0">
      <selection activeCell="E12" sqref="E12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</cols>
  <sheetData>
    <row r="1" spans="1:3" ht="6.75" customHeight="1">
      <c r="A1" s="2"/>
      <c r="B1" s="2"/>
      <c r="C1" s="2"/>
    </row>
    <row r="2" spans="1:3" s="7" customFormat="1" ht="18.75">
      <c r="A2" s="17" t="s">
        <v>175</v>
      </c>
      <c r="B2" s="17"/>
      <c r="C2" s="17"/>
    </row>
    <row r="3" spans="1:3" s="7" customFormat="1" ht="18.75">
      <c r="A3" s="17" t="s">
        <v>125</v>
      </c>
      <c r="B3" s="17"/>
      <c r="C3" s="17"/>
    </row>
    <row r="4" spans="1:3">
      <c r="A4" s="15" t="s">
        <v>212</v>
      </c>
      <c r="B4" s="15"/>
      <c r="C4" s="15"/>
    </row>
    <row r="5" spans="1:3" s="5" customFormat="1" ht="15.75">
      <c r="A5" s="19" t="s">
        <v>74</v>
      </c>
      <c r="B5" s="19"/>
      <c r="C5" s="19"/>
    </row>
    <row r="6" spans="1:3" s="5" customFormat="1" ht="15.75">
      <c r="A6" s="19" t="s">
        <v>75</v>
      </c>
      <c r="B6" s="19"/>
      <c r="C6" s="19"/>
    </row>
    <row r="7" spans="1:3">
      <c r="A7" s="15"/>
      <c r="B7" s="15"/>
      <c r="C7" s="15"/>
    </row>
    <row r="8" spans="1:3">
      <c r="A8" s="74" t="s">
        <v>168</v>
      </c>
      <c r="B8" s="15"/>
      <c r="C8" s="15"/>
    </row>
    <row r="9" spans="1:3">
      <c r="A9" s="16"/>
      <c r="B9" s="16"/>
      <c r="C9" s="16"/>
    </row>
    <row r="10" spans="1:3" s="1" customFormat="1" ht="18" customHeight="1">
      <c r="A10" s="50" t="s">
        <v>76</v>
      </c>
      <c r="B10" s="28" t="s">
        <v>176</v>
      </c>
      <c r="C10" s="29" t="s">
        <v>7</v>
      </c>
    </row>
    <row r="11" spans="1:3" s="1" customFormat="1" ht="23.25" customHeight="1">
      <c r="A11" s="45" t="s">
        <v>177</v>
      </c>
      <c r="B11" s="30"/>
      <c r="C11" s="31"/>
    </row>
    <row r="12" spans="1:3" s="1" customFormat="1" ht="23.25" customHeight="1">
      <c r="A12" s="46" t="s">
        <v>78</v>
      </c>
      <c r="B12" s="47"/>
      <c r="C12" s="48"/>
    </row>
    <row r="13" spans="1:3" s="1" customFormat="1" ht="23.25" customHeight="1">
      <c r="A13" s="32" t="s">
        <v>178</v>
      </c>
      <c r="B13" s="47">
        <f>B11-B12</f>
        <v>0</v>
      </c>
      <c r="C13" s="48"/>
    </row>
    <row r="14" spans="1:3" s="1" customFormat="1" ht="23.25" customHeight="1">
      <c r="A14" s="46" t="s">
        <v>180</v>
      </c>
      <c r="B14" s="52"/>
      <c r="C14" s="48"/>
    </row>
    <row r="15" spans="1:3" ht="16.5" customHeight="1">
      <c r="A15" s="79" t="s">
        <v>182</v>
      </c>
      <c r="B15" s="76"/>
      <c r="C15" s="81" t="e">
        <f t="shared" ref="C15:C39" si="0">B15/B$41</f>
        <v>#DIV/0!</v>
      </c>
    </row>
    <row r="16" spans="1:3" ht="16.5" customHeight="1">
      <c r="A16" s="79" t="s">
        <v>79</v>
      </c>
      <c r="B16" s="40"/>
      <c r="C16" s="81" t="e">
        <f t="shared" si="0"/>
        <v>#DIV/0!</v>
      </c>
    </row>
    <row r="17" spans="1:3" ht="16.5" customHeight="1">
      <c r="A17" s="78" t="s">
        <v>169</v>
      </c>
      <c r="B17" s="40"/>
      <c r="C17" s="41" t="e">
        <f t="shared" si="0"/>
        <v>#DIV/0!</v>
      </c>
    </row>
    <row r="18" spans="1:3" ht="16.5" customHeight="1">
      <c r="A18" s="78" t="s">
        <v>193</v>
      </c>
      <c r="B18" s="40"/>
      <c r="C18" s="41" t="e">
        <f t="shared" si="0"/>
        <v>#DIV/0!</v>
      </c>
    </row>
    <row r="19" spans="1:3" ht="16.5" customHeight="1">
      <c r="A19" s="78" t="s">
        <v>80</v>
      </c>
      <c r="B19" s="40"/>
      <c r="C19" s="41" t="e">
        <f t="shared" si="0"/>
        <v>#DIV/0!</v>
      </c>
    </row>
    <row r="20" spans="1:3" ht="16.5" customHeight="1">
      <c r="A20" s="78" t="s">
        <v>82</v>
      </c>
      <c r="B20" s="40"/>
      <c r="C20" s="41" t="e">
        <f t="shared" si="0"/>
        <v>#DIV/0!</v>
      </c>
    </row>
    <row r="21" spans="1:3" ht="16.5" customHeight="1">
      <c r="A21" s="78" t="s">
        <v>183</v>
      </c>
      <c r="B21" s="40"/>
      <c r="C21" s="41" t="e">
        <f t="shared" si="0"/>
        <v>#DIV/0!</v>
      </c>
    </row>
    <row r="22" spans="1:3" ht="16.5" customHeight="1">
      <c r="A22" s="79" t="s">
        <v>170</v>
      </c>
      <c r="B22" s="40"/>
      <c r="C22" s="41" t="e">
        <f t="shared" si="0"/>
        <v>#DIV/0!</v>
      </c>
    </row>
    <row r="23" spans="1:3" ht="16.5" customHeight="1">
      <c r="A23" s="78" t="s">
        <v>171</v>
      </c>
      <c r="B23" s="40"/>
      <c r="C23" s="41" t="e">
        <f t="shared" si="0"/>
        <v>#DIV/0!</v>
      </c>
    </row>
    <row r="24" spans="1:3" ht="16.5" customHeight="1">
      <c r="A24" s="78" t="s">
        <v>194</v>
      </c>
      <c r="B24" s="40"/>
      <c r="C24" s="41" t="e">
        <f t="shared" si="0"/>
        <v>#DIV/0!</v>
      </c>
    </row>
    <row r="25" spans="1:3" ht="16.5" customHeight="1">
      <c r="A25" s="78" t="s">
        <v>184</v>
      </c>
      <c r="B25" s="40"/>
      <c r="C25" s="41" t="e">
        <f t="shared" si="0"/>
        <v>#DIV/0!</v>
      </c>
    </row>
    <row r="26" spans="1:3" ht="16.5" customHeight="1">
      <c r="A26" s="78" t="s">
        <v>185</v>
      </c>
      <c r="B26" s="40"/>
      <c r="C26" s="41" t="e">
        <f t="shared" si="0"/>
        <v>#DIV/0!</v>
      </c>
    </row>
    <row r="27" spans="1:3" ht="16.5" customHeight="1">
      <c r="A27" s="78" t="s">
        <v>186</v>
      </c>
      <c r="B27" s="40"/>
      <c r="C27" s="41" t="e">
        <f t="shared" si="0"/>
        <v>#DIV/0!</v>
      </c>
    </row>
    <row r="28" spans="1:3" ht="16.5" customHeight="1">
      <c r="A28" s="78" t="s">
        <v>81</v>
      </c>
      <c r="B28" s="40"/>
      <c r="C28" s="41" t="e">
        <f t="shared" si="0"/>
        <v>#DIV/0!</v>
      </c>
    </row>
    <row r="29" spans="1:3" ht="16.5" customHeight="1">
      <c r="A29" s="78" t="s">
        <v>174</v>
      </c>
      <c r="B29" s="40"/>
      <c r="C29" s="41" t="e">
        <f t="shared" si="0"/>
        <v>#DIV/0!</v>
      </c>
    </row>
    <row r="30" spans="1:3" ht="16.5" customHeight="1">
      <c r="A30" s="78" t="s">
        <v>83</v>
      </c>
      <c r="B30" s="40"/>
      <c r="C30" s="41" t="e">
        <f t="shared" si="0"/>
        <v>#DIV/0!</v>
      </c>
    </row>
    <row r="31" spans="1:3" ht="16.5" customHeight="1">
      <c r="A31" s="78" t="s">
        <v>187</v>
      </c>
      <c r="B31" s="40"/>
      <c r="C31" s="41" t="e">
        <f t="shared" si="0"/>
        <v>#DIV/0!</v>
      </c>
    </row>
    <row r="32" spans="1:3" ht="16.5" customHeight="1">
      <c r="A32" s="78" t="s">
        <v>188</v>
      </c>
      <c r="B32" s="40"/>
      <c r="C32" s="41" t="e">
        <f t="shared" si="0"/>
        <v>#DIV/0!</v>
      </c>
    </row>
    <row r="33" spans="1:3" ht="16.5" customHeight="1">
      <c r="A33" s="78" t="s">
        <v>189</v>
      </c>
      <c r="B33" s="40"/>
      <c r="C33" s="41" t="e">
        <f t="shared" si="0"/>
        <v>#DIV/0!</v>
      </c>
    </row>
    <row r="34" spans="1:3" ht="16.5" customHeight="1">
      <c r="A34" s="78" t="s">
        <v>190</v>
      </c>
      <c r="B34" s="40"/>
      <c r="C34" s="41" t="e">
        <f t="shared" si="0"/>
        <v>#DIV/0!</v>
      </c>
    </row>
    <row r="35" spans="1:3" ht="16.5" customHeight="1">
      <c r="A35" s="79" t="s">
        <v>84</v>
      </c>
      <c r="B35" s="40"/>
      <c r="C35" s="41" t="e">
        <f t="shared" si="0"/>
        <v>#DIV/0!</v>
      </c>
    </row>
    <row r="36" spans="1:3" ht="16.5" customHeight="1">
      <c r="A36" s="79" t="s">
        <v>85</v>
      </c>
      <c r="B36" s="40"/>
      <c r="C36" s="41" t="e">
        <f t="shared" si="0"/>
        <v>#DIV/0!</v>
      </c>
    </row>
    <row r="37" spans="1:3" ht="16.5" customHeight="1">
      <c r="A37" s="78" t="s">
        <v>191</v>
      </c>
      <c r="B37" s="40"/>
      <c r="C37" s="41" t="e">
        <f t="shared" si="0"/>
        <v>#DIV/0!</v>
      </c>
    </row>
    <row r="38" spans="1:3" ht="16.5" customHeight="1">
      <c r="A38" s="79" t="s">
        <v>172</v>
      </c>
      <c r="B38" s="40"/>
      <c r="C38" s="41" t="e">
        <f t="shared" si="0"/>
        <v>#DIV/0!</v>
      </c>
    </row>
    <row r="39" spans="1:3" ht="16.5" customHeight="1">
      <c r="A39" s="80" t="s">
        <v>192</v>
      </c>
      <c r="B39" s="35"/>
      <c r="C39" s="41" t="e">
        <f t="shared" si="0"/>
        <v>#DIV/0!</v>
      </c>
    </row>
    <row r="40" spans="1:3" ht="9" customHeight="1">
      <c r="A40" s="51"/>
      <c r="B40" s="34"/>
      <c r="C40" s="36"/>
    </row>
    <row r="41" spans="1:3" s="1" customFormat="1" ht="23.25" customHeight="1">
      <c r="A41" s="49" t="s">
        <v>181</v>
      </c>
      <c r="B41" s="33">
        <f>SUM(B15:B38)</f>
        <v>0</v>
      </c>
      <c r="C41" s="37" t="e">
        <f>SUM(C15:C38)</f>
        <v>#DIV/0!</v>
      </c>
    </row>
    <row r="42" spans="1:3" s="1" customFormat="1" ht="23.25" customHeight="1">
      <c r="A42" s="49" t="s">
        <v>124</v>
      </c>
      <c r="B42" s="33">
        <f>B13+B41</f>
        <v>0</v>
      </c>
      <c r="C42" s="31"/>
    </row>
    <row r="43" spans="1:3" s="1" customFormat="1" ht="23.25" customHeight="1">
      <c r="A43" s="49" t="s">
        <v>86</v>
      </c>
      <c r="B43" s="33"/>
      <c r="C43" s="31"/>
    </row>
    <row r="44" spans="1:3" s="1" customFormat="1" ht="23.25" customHeight="1">
      <c r="A44" s="38" t="s">
        <v>179</v>
      </c>
      <c r="B44" s="24">
        <f>B42-B43</f>
        <v>0</v>
      </c>
      <c r="C44" s="39"/>
    </row>
    <row r="45" spans="1:3">
      <c r="A45" s="16"/>
      <c r="B45" s="16"/>
      <c r="C45" s="16"/>
    </row>
    <row r="46" spans="1:3">
      <c r="A46" s="16"/>
      <c r="B46" s="16"/>
      <c r="C46" s="16"/>
    </row>
    <row r="47" spans="1:3">
      <c r="A47" s="16"/>
      <c r="B47" s="16"/>
      <c r="C47" s="16"/>
    </row>
    <row r="48" spans="1:3">
      <c r="A48" s="16"/>
      <c r="B48" s="16"/>
      <c r="C48" s="16"/>
    </row>
    <row r="49" spans="1:3">
      <c r="A49" s="16"/>
      <c r="B49" s="16"/>
      <c r="C49" s="16"/>
    </row>
    <row r="50" spans="1:3">
      <c r="A50" s="16"/>
      <c r="B50" s="16"/>
      <c r="C50" s="16"/>
    </row>
    <row r="51" spans="1:3">
      <c r="A51" s="16"/>
      <c r="B51" s="16"/>
      <c r="C51" s="16"/>
    </row>
    <row r="52" spans="1:3">
      <c r="A52" s="16"/>
      <c r="B52" s="16"/>
      <c r="C52" s="16"/>
    </row>
    <row r="53" spans="1:3">
      <c r="A53" s="16"/>
      <c r="B53" s="16"/>
      <c r="C53" s="16"/>
    </row>
    <row r="54" spans="1:3">
      <c r="A54" s="16"/>
      <c r="B54" s="16"/>
      <c r="C54" s="16"/>
    </row>
    <row r="55" spans="1:3">
      <c r="A55" s="16"/>
      <c r="B55" s="16"/>
      <c r="C55" s="16"/>
    </row>
    <row r="56" spans="1:3">
      <c r="A56" s="16"/>
      <c r="B56" s="16"/>
      <c r="C56" s="16"/>
    </row>
  </sheetData>
  <customSheetViews>
    <customSheetView guid="{B0D17E88-828B-4823-ACAC-0E30538F57BB}" scale="75" state="hidden">
      <selection activeCell="E12" sqref="E12"/>
      <pageMargins left="0.25" right="0.25" top="0.2" bottom="0.2" header="0.25" footer="0.15"/>
      <printOptions horizontalCentered="1" verticalCentered="1"/>
      <pageSetup scale="70" orientation="landscape" r:id="rId1"/>
      <headerFooter alignWithMargins="0">
        <oddHeader>&amp;L&amp;"Times New Roman,Regular"&amp;6&amp; SR-A3
&amp; Page &amp; 9
&amp; Revised 5-99&amp;C&amp;"Times New Roman,Bold"&amp;14Oklahoma State Regents for Higher Education</oddHeader>
      </headerFooter>
    </customSheetView>
  </customSheetViews>
  <phoneticPr fontId="0" type="noConversion"/>
  <printOptions horizontalCentered="1" verticalCentered="1"/>
  <pageMargins left="0.25" right="0.25" top="0.2" bottom="0.2" header="0.25" footer="0.15"/>
  <pageSetup scale="70" orientation="landscape" r:id="rId2"/>
  <headerFooter alignWithMargins="0">
    <oddHeader>&amp;L&amp;"Times New Roman,Regular"&amp;6&amp; SR-A3
&amp; Page &amp; 9
&amp; Revised 5-99&amp;C&amp;"Times New Roman,Bold"&amp;14Oklahoma State Regents for Higher Education</oddHead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Notes 06</vt:lpstr>
      <vt:lpstr>Stimulus Form</vt:lpstr>
      <vt:lpstr>Schedule A - 1</vt:lpstr>
      <vt:lpstr>Schedule B - 1</vt:lpstr>
      <vt:lpstr>Revised Schedule C - C1</vt:lpstr>
      <vt:lpstr>Schedule C-1A</vt:lpstr>
      <vt:lpstr>Schedule A - II</vt:lpstr>
      <vt:lpstr>Schedule B - II</vt:lpstr>
      <vt:lpstr>Schedule C - II  (2)</vt:lpstr>
      <vt:lpstr>Schedule C - II  </vt:lpstr>
      <vt:lpstr>Schedule F - Not Used in FY2011</vt:lpstr>
      <vt:lpstr>Revised Schedule F and G</vt:lpstr>
      <vt:lpstr>Schedule F - Do Not Use</vt:lpstr>
      <vt:lpstr>Schedule F - Use (2)</vt:lpstr>
      <vt:lpstr>Schedule F - W Fund 490</vt:lpstr>
      <vt:lpstr>Sch G Do Not Use</vt:lpstr>
      <vt:lpstr>Schedule F&amp;G W Fund 490</vt:lpstr>
      <vt:lpstr>New Schedule H </vt:lpstr>
      <vt:lpstr>'New Schedule H '!Print_Area</vt:lpstr>
      <vt:lpstr>'Revised Schedule C - C1'!Print_Area</vt:lpstr>
      <vt:lpstr>'Revised Schedule F and G'!Print_Area</vt:lpstr>
      <vt:lpstr>'Sch G Do Not Use'!Print_Area</vt:lpstr>
      <vt:lpstr>'Schedule A - 1'!Print_Area</vt:lpstr>
      <vt:lpstr>'Schedule B - 1'!Print_Area</vt:lpstr>
      <vt:lpstr>'Schedule B - II'!Print_Area</vt:lpstr>
      <vt:lpstr>'Schedule C - II  '!Print_Area</vt:lpstr>
      <vt:lpstr>'Schedule C-1A'!Print_Area</vt:lpstr>
      <vt:lpstr>'Schedule F - Do Not Use'!Print_Area</vt:lpstr>
      <vt:lpstr>'Schedule F - Not Used in FY2011'!Print_Area</vt:lpstr>
      <vt:lpstr>'Schedule F - Use (2)'!Print_Area</vt:lpstr>
      <vt:lpstr>'Schedule F - W Fund 490'!Print_Area</vt:lpstr>
      <vt:lpstr>'Schedule F&amp;G W Fund 490'!Print_Area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Eisenhour</dc:creator>
  <cp:lastModifiedBy>Murphy, Kelly</cp:lastModifiedBy>
  <cp:lastPrinted>2013-06-10T17:52:10Z</cp:lastPrinted>
  <dcterms:created xsi:type="dcterms:W3CDTF">1997-04-10T14:32:54Z</dcterms:created>
  <dcterms:modified xsi:type="dcterms:W3CDTF">2013-06-12T18:36:55Z</dcterms:modified>
</cp:coreProperties>
</file>