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C26" s="1"/>
  <c r="E115" i="2"/>
  <c r="E109"/>
  <c r="E98"/>
  <c r="E91"/>
  <c r="E76"/>
  <c r="E66"/>
  <c r="E60"/>
  <c r="E55"/>
  <c r="E33"/>
  <c r="E32"/>
  <c r="E31"/>
  <c r="E25"/>
  <c r="F24" s="1"/>
  <c r="F23"/>
  <c r="F21"/>
  <c r="F19"/>
  <c r="F17"/>
  <c r="C35" i="1"/>
  <c r="C43" s="1"/>
  <c r="C17"/>
  <c r="C25" s="1"/>
  <c r="D24" l="1"/>
  <c r="D22"/>
  <c r="D20"/>
  <c r="D18"/>
  <c r="D15"/>
  <c r="D13"/>
  <c r="D23"/>
  <c r="D21"/>
  <c r="D19"/>
  <c r="D17"/>
  <c r="D25" s="1"/>
  <c r="D16"/>
  <c r="D14"/>
  <c r="D12"/>
  <c r="D25" i="3"/>
  <c r="D23"/>
  <c r="D21"/>
  <c r="D19"/>
  <c r="D16"/>
  <c r="D14"/>
  <c r="B33" i="4"/>
  <c r="B34" s="1"/>
  <c r="D24" i="3"/>
  <c r="D22"/>
  <c r="D20"/>
  <c r="D17"/>
  <c r="D15"/>
  <c r="D13"/>
  <c r="E30" i="2"/>
  <c r="E117"/>
  <c r="F76" s="1"/>
  <c r="D18" i="3"/>
  <c r="F18" i="2"/>
  <c r="F25" s="1"/>
  <c r="F20"/>
  <c r="F22"/>
  <c r="F98" l="1"/>
  <c r="F60"/>
  <c r="B38" i="4"/>
  <c r="B40" s="1"/>
  <c r="E34" i="2"/>
  <c r="F109"/>
  <c r="F66"/>
  <c r="D26" i="3"/>
  <c r="F91" i="2"/>
  <c r="F55"/>
  <c r="F117" s="1"/>
  <c r="F115"/>
  <c r="F34" l="1"/>
  <c r="F33"/>
  <c r="F31"/>
  <c r="F32"/>
  <c r="F30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<sst xmlns="http://schemas.openxmlformats.org/spreadsheetml/2006/main" count="253" uniqueCount="170">
  <si>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</si>
  <si>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</si>
  <si>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</si>
  <si>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OSU - Oklahoma City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</si>
  <si>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</si>
  <si>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</si>
  <si>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</si>
  <si>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</si>
  <si>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</si>
  <si>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</si>
  <si>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</si>
  <si>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</si>
  <si>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</si>
  <si>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</si>
  <si>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</si>
  <si>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</si>
  <si>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</si>
  <si>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</si>
  <si>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</si>
  <si>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</si>
  <si>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</si>
  <si>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</si>
  <si>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</si>
  <si>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</si>
  <si>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</si>
  <si>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</si>
  <si>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</si>
  <si>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</si>
  <si>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</si>
  <si>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</si>
  <si>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</si>
  <si>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</si>
  <si>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</si>
  <si>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</si>
  <si>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</si>
  <si>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</si>
  <si>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</si>
  <si>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</si>
  <si>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</si>
  <si>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015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</si>
  <si>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</si>
  <si>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</si>
  <si>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</si>
  <si>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</si>
  <si>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</si>
  <si>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</si>
  <si>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</si>
  <si>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</si>
  <si>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</si>
  <si>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</si>
  <si>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</si>
  <si>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</si>
  <si>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</si>
  <si>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</si>
  <si>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</si>
  <si>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</si>
  <si>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</si>
  <si>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</si>
  <si>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</si>
  <si>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</si>
  <si>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</si>
  <si>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</si>
  <si>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</si>
  <si>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</si>
  <si>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</si>
  <si>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</si>
  <si>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</si>
  <si>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</si>
  <si>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</si>
  <si>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</si>
  <si>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</si>
  <si>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</si>
  <si>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</si>
  <si>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</si>
  <si>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</si>
  <si>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</si>
  <si>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</si>
  <si>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</si>
  <si>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</si>
  <si>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</si>
  <si>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</si>
  <si>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</si>
  <si>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</si>
  <si>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</si>
  <si>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</si>
  <si>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</si>
  <si>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</si>
  <si>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</si>
  <si>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</si>
  <si>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</si>
  <si>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</si>
  <si>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</si>
  <si>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</si>
  <si>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</si>
  <si>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</si>
  <si>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</si>
  <si>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</si>
  <si>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</si>
  <si>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</si>
  <si>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</si>
  <si>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</si>
  <si>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</si>
  <si>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</si>
  <si>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</si>
  <si>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</si>
  <si>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</si>
  <si>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</si>
  <si>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</si>
  <si>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</si>
  <si>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</si>
  <si>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</si>
  <si>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</si>
  <si>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</si>
  <si>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</si>
  <si>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</si>
  <si>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</si>
  <si>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</si>
  <si>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</si>
  <si>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</si>
  <si>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</si>
  <si>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</si>
  <si>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</si>
  <si>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</si>
  <si>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</si>
  <si>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</si>
  <si>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</si>
  <si>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</si>
  <si>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</si>
  <si>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</si>
  <si>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</si>
  <si>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</si>
  <si>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</si>
  <si>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</si>
  <si>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</si>
  <si>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OSU - Oklahoma City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</si>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</sst>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4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K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topLeftCell="A2" workbookViewId="0">
      <selection activeCell="C35" sqref="C35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771571</v>
      </c>
      <c r="D12" s="23">
        <f t="shared" ref="D12:D18" si="0">C12/C$25</f>
        <v>1</v>
      </c>
    </row>
    <row r="13" spans="2:4" ht="15.75">
      <c r="B13" s="21" t="s">
        <v>12</v>
      </c>
      <c r="C13" s="24">
        <v>0</v>
      </c>
      <c r="D13" s="23">
        <f t="shared" si="0"/>
        <v>0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771571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771571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>
        <v>1</v>
      </c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v>41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C35" sqref="C35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15075424</v>
      </c>
      <c r="F17" s="93">
        <f>E17/E$25</f>
        <v>0.57084292821046478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0</v>
      </c>
      <c r="F18" s="99">
        <f t="shared" ref="F18:F24" si="0">E18/E$25</f>
        <v>0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0</v>
      </c>
      <c r="F19" s="99">
        <f t="shared" si="0"/>
        <v>0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1586959</v>
      </c>
      <c r="F20" s="99">
        <f t="shared" si="0"/>
        <v>6.0091465587299629E-2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2411403</v>
      </c>
      <c r="F21" s="99">
        <f t="shared" si="0"/>
        <v>9.1309693817931706E-2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3046791</v>
      </c>
      <c r="F22" s="99">
        <f t="shared" si="0"/>
        <v>0.11536916613989033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3448481</v>
      </c>
      <c r="F23" s="99">
        <f t="shared" si="0"/>
        <v>0.13057947769284312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840000</v>
      </c>
      <c r="F24" s="99">
        <f t="shared" si="0"/>
        <v>3.1807268551570449E-2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26409058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E25-E31-E32-E33</f>
        <v>14579941</v>
      </c>
      <c r="F30" s="93">
        <f>E30/E$34</f>
        <v>0.55208107006315787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10821528</v>
      </c>
      <c r="F31" s="93">
        <f>E31/E$34</f>
        <v>0.4097657705170703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f>'Schedule C - I'!B18</f>
        <v>236018</v>
      </c>
      <c r="F32" s="93">
        <f>E32/E$34</f>
        <v>8.9370094154816119E-3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771571</v>
      </c>
      <c r="F33" s="93">
        <f>E33/E$34</f>
        <v>2.9216150004290193E-2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26409058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13887734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300289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887401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15075424</v>
      </c>
      <c r="F55" s="137">
        <f>E55/E$117</f>
        <v>0.57084292821046478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0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0</v>
      </c>
      <c r="F60" s="137">
        <f>E60/E$117</f>
        <v>0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0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0</v>
      </c>
      <c r="F66" s="137">
        <f>E66/E$117</f>
        <v>0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597381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979078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0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0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10500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1586959</v>
      </c>
      <c r="F76" s="137">
        <f>E76/E$117</f>
        <v>6.0091465587299629E-2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366087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0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480231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461366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290870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493544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319305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2411403</v>
      </c>
      <c r="F91" s="137">
        <f>E91/E$117</f>
        <v>9.1309693817931706E-2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640762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545097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1034821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562287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263824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3046791</v>
      </c>
      <c r="F98" s="137">
        <f>E98/E$117</f>
        <v>0.11536916613989033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144122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627857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734212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1070000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206005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140000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407485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0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118800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3448481</v>
      </c>
      <c r="F109" s="137">
        <f>E109/E$117</f>
        <v>0.13057947769284312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v>840000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v>0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840000</v>
      </c>
      <c r="F115" s="137">
        <f>E115/E$117</f>
        <v>3.1807268551570449E-2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26409058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C35" sqref="C35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7990157</v>
      </c>
      <c r="D13" s="161">
        <f>C13/C26</f>
        <v>0.30255365412882201</v>
      </c>
    </row>
    <row r="14" spans="1:6" ht="20.25" customHeight="1">
      <c r="A14" s="94" t="s">
        <v>127</v>
      </c>
      <c r="B14" s="97" t="s">
        <v>12</v>
      </c>
      <c r="C14" s="160">
        <v>3175163</v>
      </c>
      <c r="D14" s="161">
        <f t="shared" ref="D14:D19" si="0">C14/C$26</f>
        <v>0.12023007409048819</v>
      </c>
    </row>
    <row r="15" spans="1:6" ht="20.25" customHeight="1">
      <c r="A15" s="94" t="s">
        <v>128</v>
      </c>
      <c r="B15" s="97" t="s">
        <v>13</v>
      </c>
      <c r="C15" s="160">
        <v>3961445</v>
      </c>
      <c r="D15" s="161">
        <f t="shared" si="0"/>
        <v>0.15000326781818571</v>
      </c>
    </row>
    <row r="16" spans="1:6" ht="20.25" customHeight="1">
      <c r="A16" s="94" t="s">
        <v>129</v>
      </c>
      <c r="B16" s="97" t="s">
        <v>14</v>
      </c>
      <c r="C16" s="160">
        <v>5324780</v>
      </c>
      <c r="D16" s="161">
        <f t="shared" si="0"/>
        <v>0.20162703266432297</v>
      </c>
    </row>
    <row r="17" spans="1:5" ht="20.25" customHeight="1">
      <c r="A17" s="94" t="s">
        <v>130</v>
      </c>
      <c r="B17" s="97" t="s">
        <v>15</v>
      </c>
      <c r="C17" s="160">
        <v>0</v>
      </c>
      <c r="D17" s="161">
        <f t="shared" si="0"/>
        <v>0</v>
      </c>
    </row>
    <row r="18" spans="1:5" ht="20.25" customHeight="1">
      <c r="A18" s="94"/>
      <c r="B18" s="163" t="s">
        <v>16</v>
      </c>
      <c r="C18" s="26">
        <f>SUM(C13:C17)</f>
        <v>20451545</v>
      </c>
      <c r="D18" s="164">
        <f t="shared" si="0"/>
        <v>0.77441402870181886</v>
      </c>
    </row>
    <row r="19" spans="1:5" ht="20.25" customHeight="1">
      <c r="A19" s="94">
        <v>2</v>
      </c>
      <c r="B19" s="97" t="s">
        <v>17</v>
      </c>
      <c r="C19" s="165">
        <v>127227</v>
      </c>
      <c r="D19" s="166">
        <f t="shared" si="0"/>
        <v>4.8175516142983975E-3</v>
      </c>
    </row>
    <row r="20" spans="1:5" ht="20.25" customHeight="1">
      <c r="A20" s="94">
        <v>3</v>
      </c>
      <c r="B20" s="97" t="s">
        <v>18</v>
      </c>
      <c r="C20" s="165">
        <v>925000</v>
      </c>
      <c r="D20" s="161">
        <f>C20/C26</f>
        <v>3.5025861202622223E-2</v>
      </c>
    </row>
    <row r="21" spans="1:5" ht="20.25" customHeight="1">
      <c r="A21" s="94">
        <v>4</v>
      </c>
      <c r="B21" s="97" t="s">
        <v>19</v>
      </c>
      <c r="C21" s="165">
        <v>2794240</v>
      </c>
      <c r="D21" s="161">
        <f>C21/C26</f>
        <v>0.1058061215208812</v>
      </c>
    </row>
    <row r="22" spans="1:5" ht="20.25" customHeight="1">
      <c r="A22" s="94">
        <v>5</v>
      </c>
      <c r="B22" s="97" t="s">
        <v>20</v>
      </c>
      <c r="C22" s="165">
        <v>1127611</v>
      </c>
      <c r="D22" s="161">
        <f>C22/C26</f>
        <v>4.2697887974648699E-2</v>
      </c>
    </row>
    <row r="23" spans="1:5" ht="20.25" customHeight="1">
      <c r="A23" s="94">
        <v>6</v>
      </c>
      <c r="B23" s="97" t="s">
        <v>21</v>
      </c>
      <c r="C23" s="165">
        <v>143435</v>
      </c>
      <c r="D23" s="161">
        <f>C23/C26</f>
        <v>5.4312804341601281E-3</v>
      </c>
    </row>
    <row r="24" spans="1:5" ht="20.25" customHeight="1">
      <c r="A24" s="94">
        <v>7</v>
      </c>
      <c r="B24" s="97" t="s">
        <v>22</v>
      </c>
      <c r="C24" s="165">
        <v>840000</v>
      </c>
      <c r="D24" s="161">
        <f>C24/C26</f>
        <v>3.1807268551570449E-2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26409058</v>
      </c>
      <c r="D26" s="169">
        <f>D18+D19+D20+D21+D22+D23+D24+D25</f>
        <v>0.99999999999999989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zoomScale="75" workbookViewId="0">
      <selection activeCell="C35" sqref="C35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7000000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7000000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10821528</v>
      </c>
      <c r="C17" s="93">
        <f t="shared" ref="C17:C30" si="0">B17/B$31</f>
        <v>0.4097657705170703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236018</v>
      </c>
      <c r="C18" s="93">
        <f t="shared" si="0"/>
        <v>8.9370094154816119E-3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11732100</v>
      </c>
      <c r="C21" s="99">
        <f t="shared" si="0"/>
        <v>0.4442453040165234</v>
      </c>
      <c r="D21" s="197"/>
      <c r="E21" s="187" t="s">
        <v>150</v>
      </c>
    </row>
    <row r="22" spans="1:5" ht="15" customHeight="1">
      <c r="A22" s="203" t="s">
        <v>151</v>
      </c>
      <c r="B22" s="148">
        <v>809992</v>
      </c>
      <c r="C22" s="99">
        <f t="shared" si="0"/>
        <v>3.0670991748361489E-2</v>
      </c>
      <c r="D22" s="63"/>
      <c r="E22" s="187" t="s">
        <v>150</v>
      </c>
    </row>
    <row r="23" spans="1:5" ht="15" customHeight="1">
      <c r="A23" s="203" t="s">
        <v>152</v>
      </c>
      <c r="B23" s="148">
        <v>1798385</v>
      </c>
      <c r="C23" s="99">
        <f t="shared" si="0"/>
        <v>6.8097279350138123E-2</v>
      </c>
      <c r="D23" s="63"/>
      <c r="E23" s="187"/>
    </row>
    <row r="24" spans="1:5" ht="15" customHeight="1">
      <c r="A24" s="205" t="s">
        <v>153</v>
      </c>
      <c r="B24" s="148">
        <v>0</v>
      </c>
      <c r="C24" s="206">
        <f t="shared" si="0"/>
        <v>0</v>
      </c>
      <c r="D24" s="63"/>
      <c r="E24" s="187"/>
    </row>
    <row r="25" spans="1:5" ht="15" customHeight="1">
      <c r="A25" s="205" t="s">
        <v>154</v>
      </c>
      <c r="B25" s="92">
        <v>9600</v>
      </c>
      <c r="C25" s="206">
        <f t="shared" si="0"/>
        <v>3.6351164058937658E-4</v>
      </c>
      <c r="D25" s="63"/>
      <c r="E25" s="187"/>
    </row>
    <row r="26" spans="1:5" ht="15" customHeight="1">
      <c r="A26" s="203" t="s">
        <v>155</v>
      </c>
      <c r="B26" s="92">
        <v>0</v>
      </c>
      <c r="C26" s="99">
        <f t="shared" si="0"/>
        <v>0</v>
      </c>
      <c r="D26" s="63"/>
      <c r="E26" s="187"/>
    </row>
    <row r="27" spans="1:5" ht="15" customHeight="1">
      <c r="A27" s="203" t="s">
        <v>156</v>
      </c>
      <c r="B27" s="92">
        <v>0</v>
      </c>
      <c r="C27" s="99">
        <f t="shared" si="0"/>
        <v>0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229864</v>
      </c>
      <c r="C29" s="99">
        <f t="shared" si="0"/>
        <v>8.703983307545465E-3</v>
      </c>
      <c r="D29" s="63"/>
      <c r="E29" s="187"/>
    </row>
    <row r="30" spans="1:5" ht="15" customHeight="1">
      <c r="A30" s="210" t="s">
        <v>160</v>
      </c>
      <c r="B30" s="92">
        <v>771571</v>
      </c>
      <c r="C30" s="93">
        <f t="shared" si="0"/>
        <v>2.9216150004290193E-2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26409058</v>
      </c>
      <c r="C31" s="212">
        <f>SUM(C17:C30)</f>
        <v>1</v>
      </c>
      <c r="D31" s="63"/>
      <c r="E31" s="187"/>
    </row>
    <row r="32" spans="1:5" ht="15" customHeight="1">
      <c r="A32" s="194" t="s">
        <v>163</v>
      </c>
      <c r="B32" s="195">
        <f>B15+B31</f>
        <v>33409058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26409058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7000000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14579941</v>
      </c>
      <c r="C38" s="222"/>
      <c r="D38" s="83"/>
    </row>
    <row r="39" spans="1:5" ht="15.75">
      <c r="A39" s="220" t="s">
        <v>168</v>
      </c>
      <c r="B39" s="221">
        <f>SUM(B20:B29)</f>
        <v>14579941</v>
      </c>
      <c r="C39" s="222"/>
      <c r="D39" s="57"/>
    </row>
    <row r="40" spans="1:5" ht="13.5" thickBot="1">
      <c r="A40" s="223" t="s">
        <v>169</v>
      </c>
      <c r="B40" s="224">
        <f>+B38-B39</f>
        <v>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2010-06-28T15:21:52Z</dcterms:created>
  <dcterms:modified xsi:type="dcterms:W3CDTF">2010-06-28T15:24:36Z</dcterms:modified>
</cp:coreProperties>
</file>