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/>
  <c r="C29"/>
  <c r="C28"/>
  <c r="C27"/>
  <c r="C26"/>
  <c r="C25"/>
  <c r="C24"/>
  <c r="C23"/>
  <c r="C22"/>
  <c r="C21"/>
  <c r="C20"/>
  <c r="C19"/>
  <c r="C18"/>
  <c r="C17"/>
  <c r="C31" s="1"/>
  <c r="B15"/>
  <c r="B32" s="1"/>
  <c r="C14" i="3"/>
  <c r="C18" s="1"/>
  <c r="E115" i="2"/>
  <c r="E109"/>
  <c r="E98"/>
  <c r="E91"/>
  <c r="E76"/>
  <c r="E66"/>
  <c r="E60"/>
  <c r="E55"/>
  <c r="E117" s="1"/>
  <c r="E33"/>
  <c r="E32"/>
  <c r="E31"/>
  <c r="E25"/>
  <c r="E30" s="1"/>
  <c r="F23"/>
  <c r="F21"/>
  <c r="F19"/>
  <c r="F17"/>
  <c r="C35" i="1"/>
  <c r="C43" s="1"/>
  <c r="C25"/>
  <c r="D24" s="1"/>
  <c r="D23"/>
  <c r="D21"/>
  <c r="D19"/>
  <c r="D17"/>
  <c r="C17"/>
  <c r="D16"/>
  <c r="D14"/>
  <c r="D13"/>
  <c r="D12"/>
  <c r="F60" i="2" l="1"/>
  <c r="F76"/>
  <c r="F98"/>
  <c r="F115"/>
  <c r="E34"/>
  <c r="F34" s="1"/>
  <c r="B38" i="4"/>
  <c r="B40" s="1"/>
  <c r="F30" i="2"/>
  <c r="C26" i="3"/>
  <c r="F32" i="2"/>
  <c r="F66"/>
  <c r="F91"/>
  <c r="F109"/>
  <c r="D15" i="1"/>
  <c r="D18"/>
  <c r="D25" s="1"/>
  <c r="D20"/>
  <c r="D22"/>
  <c r="F18" i="2"/>
  <c r="F25" s="1"/>
  <c r="F20"/>
  <c r="F22"/>
  <c r="F24"/>
  <c r="F55"/>
  <c r="F117" s="1"/>
  <c r="D25" i="3" l="1"/>
  <c r="D23"/>
  <c r="D21"/>
  <c r="D19"/>
  <c r="D16"/>
  <c r="D14"/>
  <c r="D13"/>
  <c r="B33" i="4"/>
  <c r="B34" s="1"/>
  <c r="D24" i="3"/>
  <c r="D22"/>
  <c r="D20"/>
  <c r="D17"/>
  <c r="D15"/>
  <c r="F31" i="2"/>
  <c r="D18" i="3"/>
  <c r="D26" s="1"/>
  <c r="F33" i="2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<sst xmlns="http://schemas.openxmlformats.org/spreadsheetml/2006/main" count="253" uniqueCount="170">
  <si>
    <t>Oklahoma State Regents for Higher Education</t>
  </si>
  <si>
    <t xml:space="preserve">Budgeted Federal State Stabilization Funds </t>
  </si>
  <si>
    <t>Plan-of-Action for ARRA Budgeted Expenditure Summary - FY2011</t>
  </si>
  <si>
    <t>OSU - Tulsa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</si>
  <si>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</si>
  <si>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</si>
  <si>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</si>
  <si>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</si>
  <si>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</si>
  <si>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</si>
  <si>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</si>
  <si>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</si>
  <si>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</si>
  <si>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</si>
  <si>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</si>
  <si>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</si>
  <si>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</si>
  <si>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</si>
  <si>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</si>
  <si>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</si>
  <si>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</si>
  <si>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</si>
  <si>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</si>
  <si>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</si>
  <si>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</si>
  <si>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</si>
  <si>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</si>
  <si>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</si>
  <si>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</si>
  <si>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</si>
  <si>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</si>
  <si>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</si>
  <si>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</si>
  <si>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</si>
  <si>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</si>
  <si>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</si>
  <si>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</si>
  <si>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</si>
  <si>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</si>
  <si>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016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</si>
  <si>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</si>
  <si>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</si>
  <si>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</si>
  <si>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</si>
  <si>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</si>
  <si>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</si>
  <si>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</si>
  <si>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</si>
  <si>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</si>
  <si>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</si>
  <si>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</si>
  <si>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</si>
  <si>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</si>
  <si>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</si>
  <si>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</si>
  <si>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</si>
  <si>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</si>
  <si>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</si>
  <si>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</si>
  <si>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</si>
  <si>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</si>
  <si>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</si>
  <si>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</si>
  <si>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</si>
  <si>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</si>
  <si>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</si>
  <si>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</si>
  <si>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</si>
  <si>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</si>
  <si>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</si>
  <si>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</si>
  <si>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</si>
  <si>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</si>
  <si>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</si>
  <si>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</si>
  <si>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</si>
  <si>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</si>
  <si>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</si>
  <si>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</si>
  <si>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</si>
  <si>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</si>
  <si>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</si>
  <si>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</si>
  <si>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</si>
  <si>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</si>
  <si>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</si>
  <si>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</si>
  <si>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</si>
  <si>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</si>
  <si>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</si>
  <si>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</si>
  <si>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</si>
  <si>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</si>
  <si>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</si>
  <si>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</si>
  <si>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</si>
  <si>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</si>
  <si>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</si>
  <si>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</si>
  <si>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</si>
  <si>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</si>
  <si>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</si>
  <si>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</si>
  <si>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</si>
  <si>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</si>
  <si>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</si>
  <si>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</si>
  <si>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</si>
  <si>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</si>
  <si>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</si>
  <si>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</si>
  <si>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</si>
  <si>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</si>
  <si>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</si>
  <si>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</si>
  <si>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</si>
  <si>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</si>
  <si>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</si>
  <si>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</si>
  <si>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</si>
  <si>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</si>
  <si>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</si>
  <si>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</si>
  <si>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</si>
  <si>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</si>
  <si>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</si>
  <si>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</si>
  <si>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</si>
  <si>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</si>
  <si>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</si>
  <si>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</si>
  <si>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</si>
  <si>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</si>
  <si>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</si>
  <si>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OSU - Tulsa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</si>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</sst>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3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Tuls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C-IA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workbookViewId="0">
      <selection activeCell="C15" sqref="C15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0</v>
      </c>
      <c r="D12" s="23">
        <f t="shared" ref="D12:D18" si="0">C12/C$25</f>
        <v>0</v>
      </c>
    </row>
    <row r="13" spans="2:4" ht="15.75">
      <c r="B13" s="21" t="s">
        <v>12</v>
      </c>
      <c r="C13" s="24">
        <v>444878</v>
      </c>
      <c r="D13" s="23">
        <f t="shared" si="0"/>
        <v>0.55136335638127132</v>
      </c>
    </row>
    <row r="14" spans="2:4" ht="15.75">
      <c r="B14" s="21" t="s">
        <v>13</v>
      </c>
      <c r="C14" s="24">
        <v>361991</v>
      </c>
      <c r="D14" s="23">
        <f t="shared" si="0"/>
        <v>0.44863664361872868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806869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806869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/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>
        <v>14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28</v>
      </c>
      <c r="C50" s="45"/>
      <c r="D50" s="43"/>
    </row>
    <row r="51" spans="2:4" ht="15">
      <c r="B51" s="46" t="s">
        <v>29</v>
      </c>
      <c r="C51" s="47"/>
      <c r="D51" s="48"/>
    </row>
    <row r="52" spans="2:4" ht="15">
      <c r="B52" s="49" t="s">
        <v>30</v>
      </c>
      <c r="C52" s="50"/>
      <c r="D52" s="48"/>
    </row>
    <row r="53" spans="2:4" ht="15">
      <c r="B53" s="49" t="s">
        <v>31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topLeftCell="A92" zoomScale="75" zoomScaleNormal="75" workbookViewId="0">
      <selection activeCell="C15" sqref="C15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32</v>
      </c>
      <c r="B2" s="56"/>
      <c r="C2" s="56"/>
      <c r="D2" s="56"/>
      <c r="E2" s="56"/>
      <c r="F2" s="56"/>
      <c r="G2" s="57"/>
    </row>
    <row r="3" spans="1:7" ht="15.75" customHeight="1">
      <c r="A3" s="56" t="s">
        <v>33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34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35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36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37</v>
      </c>
      <c r="B9" s="62"/>
      <c r="C9" s="62"/>
      <c r="D9" s="62"/>
      <c r="E9" s="62"/>
      <c r="F9" s="62"/>
      <c r="G9" s="63"/>
    </row>
    <row r="10" spans="1:7" ht="15.75">
      <c r="A10" s="65" t="s">
        <v>38</v>
      </c>
      <c r="B10" s="66"/>
      <c r="C10" s="67" t="s">
        <v>39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40</v>
      </c>
      <c r="F11" s="8">
        <v>40353</v>
      </c>
      <c r="G11" s="57"/>
    </row>
    <row r="12" spans="1:7" ht="15.75">
      <c r="A12" s="68" t="s">
        <v>41</v>
      </c>
      <c r="B12" s="69"/>
      <c r="C12" s="73" t="s">
        <v>42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43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44</v>
      </c>
      <c r="B15" s="80" t="s">
        <v>45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46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47</v>
      </c>
      <c r="D17" s="91"/>
      <c r="E17" s="92">
        <v>12040385</v>
      </c>
      <c r="F17" s="93">
        <f>E17/E$25</f>
        <v>0.52150676678872165</v>
      </c>
      <c r="G17" s="57"/>
    </row>
    <row r="18" spans="1:9" ht="19.5" customHeight="1">
      <c r="A18" s="94">
        <v>12</v>
      </c>
      <c r="B18" s="95"/>
      <c r="C18" s="96" t="s">
        <v>48</v>
      </c>
      <c r="D18" s="97"/>
      <c r="E18" s="98">
        <v>418352</v>
      </c>
      <c r="F18" s="99">
        <f t="shared" ref="F18:F24" si="0">E18/E$25</f>
        <v>1.8120134771404343E-2</v>
      </c>
      <c r="G18" s="57"/>
    </row>
    <row r="19" spans="1:9" ht="19.5" customHeight="1">
      <c r="A19" s="94">
        <v>13</v>
      </c>
      <c r="B19" s="95"/>
      <c r="C19" s="96" t="s">
        <v>49</v>
      </c>
      <c r="D19" s="97"/>
      <c r="E19" s="98">
        <v>120687</v>
      </c>
      <c r="F19" s="99">
        <f t="shared" si="0"/>
        <v>5.2273317807886082E-3</v>
      </c>
      <c r="G19" s="57"/>
    </row>
    <row r="20" spans="1:9" ht="19.5" customHeight="1">
      <c r="A20" s="94">
        <v>14</v>
      </c>
      <c r="B20" s="95"/>
      <c r="C20" s="96" t="s">
        <v>50</v>
      </c>
      <c r="D20" s="97"/>
      <c r="E20" s="98">
        <v>2180991</v>
      </c>
      <c r="F20" s="99">
        <f t="shared" si="0"/>
        <v>9.4465547804767097E-2</v>
      </c>
      <c r="G20" s="57"/>
    </row>
    <row r="21" spans="1:9" ht="19.5" customHeight="1">
      <c r="A21" s="94">
        <v>15</v>
      </c>
      <c r="B21" s="95"/>
      <c r="C21" s="96" t="s">
        <v>51</v>
      </c>
      <c r="D21" s="97"/>
      <c r="E21" s="98">
        <v>1986473</v>
      </c>
      <c r="F21" s="99">
        <f t="shared" si="0"/>
        <v>8.6040364285950341E-2</v>
      </c>
      <c r="G21" s="57"/>
    </row>
    <row r="22" spans="1:9" ht="19.5" customHeight="1">
      <c r="A22" s="94">
        <v>16</v>
      </c>
      <c r="B22" s="95"/>
      <c r="C22" s="96" t="s">
        <v>52</v>
      </c>
      <c r="D22" s="97"/>
      <c r="E22" s="98">
        <v>2684191</v>
      </c>
      <c r="F22" s="99">
        <f t="shared" si="0"/>
        <v>0.11626071507293043</v>
      </c>
      <c r="G22" s="57"/>
    </row>
    <row r="23" spans="1:9" ht="19.5" customHeight="1">
      <c r="A23" s="94">
        <v>17</v>
      </c>
      <c r="B23" s="95"/>
      <c r="C23" s="96" t="s">
        <v>53</v>
      </c>
      <c r="D23" s="97"/>
      <c r="E23" s="98">
        <v>3331608</v>
      </c>
      <c r="F23" s="99">
        <f t="shared" si="0"/>
        <v>0.14430237208257371</v>
      </c>
      <c r="G23" s="57"/>
    </row>
    <row r="24" spans="1:9" ht="19.5" customHeight="1">
      <c r="A24" s="94">
        <v>18</v>
      </c>
      <c r="B24" s="95"/>
      <c r="C24" s="96" t="s">
        <v>54</v>
      </c>
      <c r="D24" s="97"/>
      <c r="E24" s="98">
        <v>325000</v>
      </c>
      <c r="F24" s="99">
        <f t="shared" si="0"/>
        <v>1.4076767412863836E-2</v>
      </c>
      <c r="G24" s="57"/>
    </row>
    <row r="25" spans="1:9" s="84" customFormat="1" ht="19.5" customHeight="1">
      <c r="A25" s="100"/>
      <c r="B25" s="101"/>
      <c r="C25" s="101" t="s">
        <v>55</v>
      </c>
      <c r="D25" s="102"/>
      <c r="E25" s="103">
        <f>SUM(E17:E24)</f>
        <v>23087687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56</v>
      </c>
      <c r="B27" s="77"/>
      <c r="C27" s="77"/>
      <c r="D27" s="77"/>
      <c r="E27" s="106"/>
      <c r="F27" s="78"/>
      <c r="G27" s="57"/>
    </row>
    <row r="28" spans="1:9" ht="15.75">
      <c r="A28" s="79" t="s">
        <v>57</v>
      </c>
      <c r="B28" s="80" t="s">
        <v>58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59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60</v>
      </c>
      <c r="D30" s="91"/>
      <c r="E30" s="92">
        <f>E25-E31-E33</f>
        <v>11252541</v>
      </c>
      <c r="F30" s="93">
        <f>E30/E$34</f>
        <v>0.48738277680219766</v>
      </c>
      <c r="G30" s="57"/>
    </row>
    <row r="31" spans="1:9" ht="19.5" customHeight="1">
      <c r="A31" s="111">
        <v>290</v>
      </c>
      <c r="B31" s="112"/>
      <c r="C31" s="96" t="s">
        <v>61</v>
      </c>
      <c r="D31" s="91"/>
      <c r="E31" s="92">
        <f>'Schedule C - I'!B17</f>
        <v>11028277</v>
      </c>
      <c r="F31" s="93">
        <f>E31/E$34</f>
        <v>0.47766920090349457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62</v>
      </c>
      <c r="D32" s="98"/>
      <c r="E32" s="114">
        <f>'Schedule C - I'!B18</f>
        <v>0</v>
      </c>
      <c r="F32" s="93">
        <f>E32/E$34</f>
        <v>0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63</v>
      </c>
      <c r="D33" s="97"/>
      <c r="E33" s="98">
        <f>'Schedule C - I'!B30</f>
        <v>806869</v>
      </c>
      <c r="F33" s="93">
        <f>E33/E$34</f>
        <v>3.4948022294307782E-2</v>
      </c>
      <c r="G33" s="57"/>
      <c r="H33" s="116" t="s">
        <v>64</v>
      </c>
      <c r="I33" s="113"/>
    </row>
    <row r="34" spans="1:9" s="84" customFormat="1" ht="19.5" customHeight="1">
      <c r="A34" s="100"/>
      <c r="B34" s="101"/>
      <c r="C34" s="101" t="s">
        <v>65</v>
      </c>
      <c r="D34" s="102"/>
      <c r="E34" s="103">
        <f>SUM(E30:E33)</f>
        <v>23087687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34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35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66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37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43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44</v>
      </c>
      <c r="B47" s="80" t="s">
        <v>45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46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47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67</v>
      </c>
      <c r="E50" s="92">
        <v>10849246</v>
      </c>
      <c r="F50" s="93"/>
      <c r="G50" s="57"/>
    </row>
    <row r="51" spans="1:7" ht="14.25" customHeight="1">
      <c r="A51" s="129"/>
      <c r="B51" s="112"/>
      <c r="C51" s="112"/>
      <c r="D51" s="97" t="s">
        <v>68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69</v>
      </c>
      <c r="E52" s="98">
        <v>193144</v>
      </c>
      <c r="F52" s="99"/>
      <c r="G52" s="57"/>
    </row>
    <row r="53" spans="1:7" ht="14.25" customHeight="1">
      <c r="A53" s="129"/>
      <c r="B53" s="112"/>
      <c r="C53" s="112"/>
      <c r="D53" s="97" t="s">
        <v>70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71</v>
      </c>
      <c r="E54" s="131">
        <v>997995</v>
      </c>
      <c r="F54" s="132"/>
      <c r="G54" s="57"/>
    </row>
    <row r="55" spans="1:7" ht="16.5" customHeight="1">
      <c r="A55" s="129"/>
      <c r="B55" s="133"/>
      <c r="C55" s="134"/>
      <c r="D55" s="135" t="s">
        <v>72</v>
      </c>
      <c r="E55" s="136">
        <f>SUM(E50:E54)</f>
        <v>12040385</v>
      </c>
      <c r="F55" s="137">
        <f>E55/E$117</f>
        <v>0.52150676678872165</v>
      </c>
      <c r="G55" s="57"/>
    </row>
    <row r="56" spans="1:7" s="84" customFormat="1" ht="16.5" customHeight="1">
      <c r="A56" s="111">
        <v>12</v>
      </c>
      <c r="B56" s="125"/>
      <c r="C56" s="125" t="s">
        <v>48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73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74</v>
      </c>
      <c r="E58" s="98">
        <v>418352</v>
      </c>
      <c r="F58" s="99"/>
      <c r="G58" s="57"/>
    </row>
    <row r="59" spans="1:7" ht="14.25" customHeight="1">
      <c r="A59" s="129"/>
      <c r="B59" s="112"/>
      <c r="C59" s="112"/>
      <c r="D59" s="130" t="s">
        <v>75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76</v>
      </c>
      <c r="E60" s="136">
        <f>SUM(E57:E59)</f>
        <v>418352</v>
      </c>
      <c r="F60" s="137">
        <f>E60/E$117</f>
        <v>1.8120134771404343E-2</v>
      </c>
      <c r="G60" s="57"/>
    </row>
    <row r="61" spans="1:7" s="84" customFormat="1" ht="16.5" customHeight="1">
      <c r="A61" s="111">
        <v>13</v>
      </c>
      <c r="B61" s="125"/>
      <c r="C61" s="125" t="s">
        <v>49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77</v>
      </c>
      <c r="E62" s="92">
        <v>103966</v>
      </c>
      <c r="F62" s="93"/>
      <c r="G62" s="57"/>
    </row>
    <row r="63" spans="1:7" ht="14.25" customHeight="1">
      <c r="A63" s="129"/>
      <c r="B63" s="112"/>
      <c r="C63" s="112"/>
      <c r="D63" s="97" t="s">
        <v>78</v>
      </c>
      <c r="E63" s="98">
        <v>0</v>
      </c>
      <c r="F63" s="99"/>
      <c r="G63" s="57"/>
    </row>
    <row r="64" spans="1:7" ht="14.25" customHeight="1">
      <c r="A64" s="129"/>
      <c r="B64" s="112"/>
      <c r="C64" s="112"/>
      <c r="D64" s="97" t="s">
        <v>79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80</v>
      </c>
      <c r="E65" s="131">
        <v>16721</v>
      </c>
      <c r="F65" s="132"/>
      <c r="G65" s="57"/>
    </row>
    <row r="66" spans="1:7" ht="16.5" customHeight="1">
      <c r="A66" s="129"/>
      <c r="B66" s="133"/>
      <c r="C66" s="134"/>
      <c r="D66" s="135" t="s">
        <v>81</v>
      </c>
      <c r="E66" s="136">
        <f>SUM(E62:E65)</f>
        <v>120687</v>
      </c>
      <c r="F66" s="137">
        <f>E66/E$117</f>
        <v>5.2273317807886082E-3</v>
      </c>
      <c r="G66" s="57"/>
    </row>
    <row r="67" spans="1:7" s="84" customFormat="1" ht="16.5" customHeight="1">
      <c r="A67" s="111">
        <v>14</v>
      </c>
      <c r="B67" s="125"/>
      <c r="C67" s="125" t="s">
        <v>50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82</v>
      </c>
      <c r="E68" s="92">
        <v>1285487</v>
      </c>
      <c r="F68" s="93"/>
      <c r="G68" s="57"/>
    </row>
    <row r="69" spans="1:7" ht="14.25" customHeight="1">
      <c r="A69" s="129"/>
      <c r="B69" s="112"/>
      <c r="C69" s="112"/>
      <c r="D69" s="97" t="s">
        <v>83</v>
      </c>
      <c r="E69" s="98">
        <v>350402</v>
      </c>
      <c r="F69" s="99"/>
      <c r="G69" s="57"/>
    </row>
    <row r="70" spans="1:7" ht="14.25" customHeight="1">
      <c r="A70" s="129"/>
      <c r="B70" s="112"/>
      <c r="C70" s="112"/>
      <c r="D70" s="97" t="s">
        <v>84</v>
      </c>
      <c r="E70" s="98">
        <v>0</v>
      </c>
      <c r="F70" s="99"/>
      <c r="G70" s="57"/>
    </row>
    <row r="71" spans="1:7" ht="14.25" customHeight="1">
      <c r="A71" s="129"/>
      <c r="B71" s="112"/>
      <c r="C71" s="112"/>
      <c r="D71" s="97" t="s">
        <v>85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86</v>
      </c>
      <c r="E72" s="98">
        <v>460487</v>
      </c>
      <c r="F72" s="99"/>
      <c r="G72" s="57"/>
    </row>
    <row r="73" spans="1:7" ht="14.25" customHeight="1">
      <c r="A73" s="129"/>
      <c r="B73" s="112"/>
      <c r="C73" s="112"/>
      <c r="D73" s="97" t="s">
        <v>87</v>
      </c>
      <c r="E73" s="98">
        <v>0</v>
      </c>
      <c r="F73" s="99"/>
      <c r="G73" s="57"/>
    </row>
    <row r="74" spans="1:7" ht="14.25" customHeight="1">
      <c r="A74" s="129"/>
      <c r="B74" s="112"/>
      <c r="C74" s="112"/>
      <c r="D74" s="97" t="s">
        <v>88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89</v>
      </c>
      <c r="E75" s="131">
        <v>84615</v>
      </c>
      <c r="F75" s="132"/>
      <c r="G75" s="57"/>
    </row>
    <row r="76" spans="1:7" ht="16.5" customHeight="1">
      <c r="A76" s="138"/>
      <c r="B76" s="133"/>
      <c r="C76" s="134"/>
      <c r="D76" s="135" t="s">
        <v>90</v>
      </c>
      <c r="E76" s="136">
        <f>SUM(E68:E75)</f>
        <v>2180991</v>
      </c>
      <c r="F76" s="137">
        <f>E76/E$117</f>
        <v>9.4465547804767097E-2</v>
      </c>
      <c r="G76" s="57"/>
    </row>
    <row r="77" spans="1:7" s="64" customFormat="1" ht="15.75">
      <c r="A77" s="62" t="s">
        <v>91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43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44</v>
      </c>
      <c r="B81" s="80" t="s">
        <v>45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51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92</v>
      </c>
      <c r="E83" s="92">
        <v>325148</v>
      </c>
      <c r="F83" s="93"/>
      <c r="G83" s="57"/>
    </row>
    <row r="84" spans="1:7" ht="14.25" customHeight="1">
      <c r="A84" s="129"/>
      <c r="B84" s="112"/>
      <c r="C84" s="112"/>
      <c r="D84" s="97" t="s">
        <v>93</v>
      </c>
      <c r="E84" s="98">
        <v>0</v>
      </c>
      <c r="F84" s="99"/>
      <c r="G84" s="57"/>
    </row>
    <row r="85" spans="1:7" ht="14.25" customHeight="1">
      <c r="A85" s="129"/>
      <c r="B85" s="112"/>
      <c r="C85" s="112"/>
      <c r="D85" s="97" t="s">
        <v>94</v>
      </c>
      <c r="E85" s="98">
        <v>554396</v>
      </c>
      <c r="F85" s="99"/>
      <c r="G85" s="57"/>
    </row>
    <row r="86" spans="1:7" ht="14.25" customHeight="1">
      <c r="A86" s="129"/>
      <c r="B86" s="112"/>
      <c r="C86" s="112"/>
      <c r="D86" s="97" t="s">
        <v>95</v>
      </c>
      <c r="E86" s="98">
        <v>0</v>
      </c>
      <c r="F86" s="99"/>
      <c r="G86" s="57"/>
    </row>
    <row r="87" spans="1:7" ht="14.25" customHeight="1">
      <c r="A87" s="129"/>
      <c r="B87" s="112"/>
      <c r="C87" s="112"/>
      <c r="D87" s="97" t="s">
        <v>96</v>
      </c>
      <c r="E87" s="98">
        <v>1008758</v>
      </c>
      <c r="F87" s="99"/>
      <c r="G87" s="57"/>
    </row>
    <row r="88" spans="1:7" ht="14.25" customHeight="1">
      <c r="A88" s="129"/>
      <c r="B88" s="112"/>
      <c r="C88" s="112"/>
      <c r="D88" s="97" t="s">
        <v>97</v>
      </c>
      <c r="E88" s="98">
        <v>0</v>
      </c>
      <c r="F88" s="99"/>
      <c r="G88" s="57"/>
    </row>
    <row r="89" spans="1:7" ht="14.25" customHeight="1">
      <c r="A89" s="129"/>
      <c r="B89" s="112"/>
      <c r="C89" s="112"/>
      <c r="D89" s="97" t="s">
        <v>98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99</v>
      </c>
      <c r="E90" s="98">
        <v>98171</v>
      </c>
      <c r="F90" s="132"/>
      <c r="G90" s="57"/>
    </row>
    <row r="91" spans="1:7" ht="17.25" customHeight="1">
      <c r="A91" s="129"/>
      <c r="B91" s="133"/>
      <c r="C91" s="134"/>
      <c r="D91" s="135" t="s">
        <v>100</v>
      </c>
      <c r="E91" s="136">
        <f>SUM(E83:E90)</f>
        <v>1986473</v>
      </c>
      <c r="F91" s="137">
        <f>E91/E$117</f>
        <v>8.6040364285950341E-2</v>
      </c>
      <c r="G91" s="57"/>
    </row>
    <row r="92" spans="1:7" s="84" customFormat="1" ht="17.25" customHeight="1">
      <c r="A92" s="111">
        <v>16</v>
      </c>
      <c r="B92" s="125"/>
      <c r="C92" s="125" t="s">
        <v>52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101</v>
      </c>
      <c r="E93" s="92">
        <v>1245327</v>
      </c>
      <c r="F93" s="93"/>
      <c r="G93" s="57"/>
    </row>
    <row r="94" spans="1:7" ht="14.25" customHeight="1">
      <c r="A94" s="129"/>
      <c r="B94" s="112"/>
      <c r="C94" s="112"/>
      <c r="D94" s="97" t="s">
        <v>102</v>
      </c>
      <c r="E94" s="98">
        <v>383477</v>
      </c>
      <c r="F94" s="99"/>
      <c r="G94" s="57"/>
    </row>
    <row r="95" spans="1:7" ht="14.25" customHeight="1">
      <c r="A95" s="129"/>
      <c r="B95" s="112"/>
      <c r="C95" s="112"/>
      <c r="D95" s="97" t="s">
        <v>103</v>
      </c>
      <c r="E95" s="98">
        <v>230033</v>
      </c>
      <c r="F95" s="99"/>
      <c r="G95" s="57"/>
    </row>
    <row r="96" spans="1:7" ht="14.25" customHeight="1">
      <c r="A96" s="129"/>
      <c r="B96" s="112"/>
      <c r="C96" s="112"/>
      <c r="D96" s="97" t="s">
        <v>104</v>
      </c>
      <c r="E96" s="98">
        <v>756956</v>
      </c>
      <c r="F96" s="99"/>
      <c r="G96" s="57"/>
    </row>
    <row r="97" spans="1:7" ht="14.25" customHeight="1">
      <c r="A97" s="129"/>
      <c r="B97" s="112"/>
      <c r="C97" s="112"/>
      <c r="D97" s="130" t="s">
        <v>105</v>
      </c>
      <c r="E97" s="131">
        <v>68398</v>
      </c>
      <c r="F97" s="132"/>
      <c r="G97" s="57"/>
    </row>
    <row r="98" spans="1:7" ht="17.25" customHeight="1">
      <c r="A98" s="129"/>
      <c r="B98" s="133"/>
      <c r="C98" s="134"/>
      <c r="D98" s="135" t="s">
        <v>106</v>
      </c>
      <c r="E98" s="136">
        <f>SUM(E93:E97)</f>
        <v>2684191</v>
      </c>
      <c r="F98" s="137">
        <f>E98/E$117</f>
        <v>0.11626071507293043</v>
      </c>
      <c r="G98" s="57"/>
    </row>
    <row r="99" spans="1:7" s="84" customFormat="1" ht="17.25" customHeight="1">
      <c r="A99" s="111">
        <v>17</v>
      </c>
      <c r="B99" s="125"/>
      <c r="C99" s="125" t="s">
        <v>53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107</v>
      </c>
      <c r="E100" s="92">
        <v>460763</v>
      </c>
      <c r="F100" s="93"/>
      <c r="G100" s="57"/>
    </row>
    <row r="101" spans="1:7" ht="14.25" customHeight="1">
      <c r="A101" s="129"/>
      <c r="B101" s="112"/>
      <c r="C101" s="112"/>
      <c r="D101" s="97" t="s">
        <v>108</v>
      </c>
      <c r="E101" s="98">
        <v>1191529</v>
      </c>
      <c r="F101" s="99"/>
      <c r="G101" s="57"/>
    </row>
    <row r="102" spans="1:7" ht="14.25" customHeight="1">
      <c r="A102" s="129"/>
      <c r="B102" s="112"/>
      <c r="C102" s="112"/>
      <c r="D102" s="97" t="s">
        <v>109</v>
      </c>
      <c r="E102" s="98">
        <v>0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658936</v>
      </c>
      <c r="F103" s="99"/>
      <c r="G103" s="57"/>
    </row>
    <row r="104" spans="1:7" ht="14.25" customHeight="1">
      <c r="A104" s="129"/>
      <c r="B104" s="112"/>
      <c r="C104" s="112"/>
      <c r="D104" s="97" t="s">
        <v>110</v>
      </c>
      <c r="E104" s="98">
        <v>0</v>
      </c>
      <c r="F104" s="99"/>
      <c r="G104" s="57"/>
    </row>
    <row r="105" spans="1:7" ht="14.25" customHeight="1">
      <c r="A105" s="129"/>
      <c r="B105" s="112"/>
      <c r="C105" s="112"/>
      <c r="D105" s="97" t="s">
        <v>111</v>
      </c>
      <c r="E105" s="98">
        <v>0</v>
      </c>
      <c r="F105" s="99"/>
      <c r="G105" s="57"/>
    </row>
    <row r="106" spans="1:7" ht="14.25" customHeight="1">
      <c r="A106" s="129"/>
      <c r="B106" s="112"/>
      <c r="C106" s="112"/>
      <c r="D106" s="97" t="s">
        <v>112</v>
      </c>
      <c r="E106" s="98">
        <v>867685</v>
      </c>
      <c r="F106" s="99"/>
      <c r="G106" s="57"/>
    </row>
    <row r="107" spans="1:7" ht="14.25" customHeight="1">
      <c r="A107" s="129"/>
      <c r="B107" s="112"/>
      <c r="C107" s="112"/>
      <c r="D107" s="97" t="s">
        <v>113</v>
      </c>
      <c r="E107" s="98">
        <v>133176</v>
      </c>
      <c r="F107" s="99"/>
      <c r="G107" s="57"/>
    </row>
    <row r="108" spans="1:7" ht="14.25" customHeight="1">
      <c r="A108" s="129"/>
      <c r="B108" s="112"/>
      <c r="C108" s="112"/>
      <c r="D108" s="130" t="s">
        <v>114</v>
      </c>
      <c r="E108" s="98">
        <v>19519</v>
      </c>
      <c r="F108" s="132"/>
      <c r="G108" s="57"/>
    </row>
    <row r="109" spans="1:7" ht="17.25" customHeight="1">
      <c r="A109" s="129"/>
      <c r="B109" s="133"/>
      <c r="C109" s="134"/>
      <c r="D109" s="135" t="s">
        <v>115</v>
      </c>
      <c r="E109" s="136">
        <f>SUM(E100:E108)</f>
        <v>3331608</v>
      </c>
      <c r="F109" s="137">
        <f>E109/E$117</f>
        <v>0.14430237208257371</v>
      </c>
      <c r="G109" s="57"/>
    </row>
    <row r="110" spans="1:7" s="84" customFormat="1" ht="17.25" customHeight="1">
      <c r="A110" s="111">
        <v>18</v>
      </c>
      <c r="B110" s="125"/>
      <c r="C110" s="125" t="s">
        <v>54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116</v>
      </c>
      <c r="E111" s="92">
        <v>0</v>
      </c>
      <c r="F111" s="93"/>
      <c r="G111" s="57"/>
    </row>
    <row r="112" spans="1:7" ht="14.25" customHeight="1">
      <c r="A112" s="129"/>
      <c r="B112" s="112"/>
      <c r="C112" s="112"/>
      <c r="D112" s="97" t="s">
        <v>117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118</v>
      </c>
      <c r="E113" s="148">
        <v>325000</v>
      </c>
      <c r="F113" s="99"/>
      <c r="G113" s="57"/>
    </row>
    <row r="114" spans="1:7" ht="14.25" customHeight="1">
      <c r="A114" s="129"/>
      <c r="B114" s="112"/>
      <c r="C114" s="112"/>
      <c r="D114" s="130" t="s">
        <v>119</v>
      </c>
      <c r="E114" s="148">
        <v>0</v>
      </c>
      <c r="F114" s="132"/>
      <c r="G114" s="57"/>
    </row>
    <row r="115" spans="1:7" ht="17.25" customHeight="1">
      <c r="A115" s="129"/>
      <c r="B115" s="133"/>
      <c r="C115" s="134"/>
      <c r="D115" s="135" t="s">
        <v>120</v>
      </c>
      <c r="E115" s="136">
        <f>SUM(E111:E114)</f>
        <v>325000</v>
      </c>
      <c r="F115" s="137">
        <f>E115/E$117</f>
        <v>1.4076767412863836E-2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55</v>
      </c>
      <c r="D117" s="102"/>
      <c r="E117" s="103">
        <f>E55+E60+E66+E76+E91+E98+E109+E115</f>
        <v>23087687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C15" sqref="C15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34</v>
      </c>
      <c r="B3" s="58"/>
      <c r="C3" s="58"/>
      <c r="D3" s="58"/>
    </row>
    <row r="4" spans="1:6" ht="18.75" customHeight="1">
      <c r="A4" s="58" t="s">
        <v>35</v>
      </c>
      <c r="B4" s="61"/>
      <c r="C4" s="61"/>
      <c r="D4" s="61"/>
    </row>
    <row r="5" spans="1:6" s="64" customFormat="1" ht="15.75">
      <c r="A5" s="62" t="s">
        <v>121</v>
      </c>
      <c r="B5" s="62"/>
      <c r="C5" s="62"/>
      <c r="D5" s="62"/>
    </row>
    <row r="6" spans="1:6" s="64" customFormat="1" ht="15.75">
      <c r="A6" s="62" t="s">
        <v>122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123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124</v>
      </c>
      <c r="B10" s="77"/>
      <c r="C10" s="77"/>
      <c r="D10" s="156"/>
    </row>
    <row r="11" spans="1:6" s="84" customFormat="1" ht="15.75">
      <c r="A11" s="79" t="s">
        <v>125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126</v>
      </c>
      <c r="B13" s="97" t="s">
        <v>11</v>
      </c>
      <c r="C13" s="160">
        <v>0</v>
      </c>
      <c r="D13" s="161">
        <f>C13/C26</f>
        <v>0</v>
      </c>
    </row>
    <row r="14" spans="1:6" ht="20.25" customHeight="1">
      <c r="A14" s="94" t="s">
        <v>127</v>
      </c>
      <c r="B14" s="97" t="s">
        <v>12</v>
      </c>
      <c r="C14" s="160">
        <f>2787450+240000</f>
        <v>3027450</v>
      </c>
      <c r="D14" s="161">
        <f t="shared" ref="D14:D19" si="0">C14/C$26</f>
        <v>0.13112833693561421</v>
      </c>
    </row>
    <row r="15" spans="1:6" ht="20.25" customHeight="1">
      <c r="A15" s="94" t="s">
        <v>128</v>
      </c>
      <c r="B15" s="97" t="s">
        <v>13</v>
      </c>
      <c r="C15" s="160">
        <v>2216594</v>
      </c>
      <c r="D15" s="161">
        <f t="shared" si="0"/>
        <v>9.6007625189998461E-2</v>
      </c>
    </row>
    <row r="16" spans="1:6" ht="20.25" customHeight="1">
      <c r="A16" s="94" t="s">
        <v>129</v>
      </c>
      <c r="B16" s="97" t="s">
        <v>14</v>
      </c>
      <c r="C16" s="160">
        <v>2297247</v>
      </c>
      <c r="D16" s="161">
        <f t="shared" si="0"/>
        <v>9.9500959104305245E-2</v>
      </c>
    </row>
    <row r="17" spans="1:5" ht="20.25" customHeight="1">
      <c r="A17" s="94" t="s">
        <v>130</v>
      </c>
      <c r="B17" s="97" t="s">
        <v>15</v>
      </c>
      <c r="C17" s="160">
        <v>0</v>
      </c>
      <c r="D17" s="161">
        <f t="shared" si="0"/>
        <v>0</v>
      </c>
    </row>
    <row r="18" spans="1:5" ht="20.25" customHeight="1">
      <c r="A18" s="94"/>
      <c r="B18" s="163" t="s">
        <v>16</v>
      </c>
      <c r="C18" s="26">
        <f>SUM(C13:C17)</f>
        <v>7541291</v>
      </c>
      <c r="D18" s="164">
        <f t="shared" si="0"/>
        <v>0.32663692122991794</v>
      </c>
    </row>
    <row r="19" spans="1:5" ht="20.25" customHeight="1">
      <c r="A19" s="94">
        <v>2</v>
      </c>
      <c r="B19" s="97" t="s">
        <v>17</v>
      </c>
      <c r="C19" s="165">
        <v>144059</v>
      </c>
      <c r="D19" s="166">
        <f t="shared" si="0"/>
        <v>6.2396462668607728E-3</v>
      </c>
    </row>
    <row r="20" spans="1:5" ht="20.25" customHeight="1">
      <c r="A20" s="94">
        <v>3</v>
      </c>
      <c r="B20" s="97" t="s">
        <v>18</v>
      </c>
      <c r="C20" s="165">
        <v>625000</v>
      </c>
      <c r="D20" s="161">
        <f>C20/C26</f>
        <v>2.7070706563199685E-2</v>
      </c>
    </row>
    <row r="21" spans="1:5" ht="20.25" customHeight="1">
      <c r="A21" s="94">
        <v>4</v>
      </c>
      <c r="B21" s="97" t="s">
        <v>19</v>
      </c>
      <c r="C21" s="165">
        <v>13707883</v>
      </c>
      <c r="D21" s="161">
        <f>C21/C26</f>
        <v>0.59373132527307737</v>
      </c>
    </row>
    <row r="22" spans="1:5" ht="20.25" customHeight="1">
      <c r="A22" s="94">
        <v>5</v>
      </c>
      <c r="B22" s="97" t="s">
        <v>20</v>
      </c>
      <c r="C22" s="165">
        <v>392327</v>
      </c>
      <c r="D22" s="161">
        <f>C22/C26</f>
        <v>1.6992910550112709E-2</v>
      </c>
    </row>
    <row r="23" spans="1:5" ht="20.25" customHeight="1">
      <c r="A23" s="94">
        <v>6</v>
      </c>
      <c r="B23" s="97" t="s">
        <v>21</v>
      </c>
      <c r="C23" s="165">
        <v>352127</v>
      </c>
      <c r="D23" s="161">
        <f>C23/C26</f>
        <v>1.5251722703967704E-2</v>
      </c>
    </row>
    <row r="24" spans="1:5" ht="20.25" customHeight="1">
      <c r="A24" s="94">
        <v>7</v>
      </c>
      <c r="B24" s="97" t="s">
        <v>22</v>
      </c>
      <c r="C24" s="165">
        <v>325000</v>
      </c>
      <c r="D24" s="161">
        <f>C24/C26</f>
        <v>1.4076767412863836E-2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23087687</v>
      </c>
      <c r="D26" s="169">
        <f>D18+D19+D20+D21+D22+D23+D24+D25</f>
        <v>1.0000000000000002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4" zoomScale="75" workbookViewId="0">
      <selection activeCell="C15" sqref="C15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34</v>
      </c>
      <c r="B3" s="58"/>
      <c r="C3" s="58"/>
      <c r="D3" s="119"/>
    </row>
    <row r="4" spans="1:5" ht="18.75">
      <c r="A4" s="58" t="s">
        <v>35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131</v>
      </c>
      <c r="B6" s="62"/>
      <c r="C6" s="62"/>
      <c r="D6" s="57"/>
    </row>
    <row r="7" spans="1:5" s="60" customFormat="1" ht="18" customHeight="1">
      <c r="A7" s="62" t="s">
        <v>132</v>
      </c>
      <c r="B7" s="62"/>
      <c r="C7" s="62"/>
      <c r="D7" s="59"/>
      <c r="E7" s="175" t="s">
        <v>133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134</v>
      </c>
      <c r="B9" s="176"/>
      <c r="C9" s="177"/>
      <c r="D9" s="63"/>
      <c r="E9" s="178" t="s">
        <v>135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136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137</v>
      </c>
      <c r="B12" s="185">
        <v>4805821</v>
      </c>
      <c r="C12" s="186"/>
      <c r="D12" s="63"/>
      <c r="E12" s="187"/>
    </row>
    <row r="13" spans="1:5" ht="15" customHeight="1">
      <c r="A13" s="188" t="s">
        <v>138</v>
      </c>
      <c r="B13" s="189">
        <v>0</v>
      </c>
      <c r="C13" s="190"/>
      <c r="D13" s="63"/>
      <c r="E13" s="187"/>
    </row>
    <row r="14" spans="1:5" ht="15" customHeight="1">
      <c r="A14" s="191" t="s">
        <v>139</v>
      </c>
      <c r="B14" s="192"/>
      <c r="C14" s="193"/>
      <c r="D14" s="63"/>
      <c r="E14" s="187"/>
    </row>
    <row r="15" spans="1:5" s="84" customFormat="1" ht="15" customHeight="1">
      <c r="A15" s="194" t="s">
        <v>140</v>
      </c>
      <c r="B15" s="195">
        <f>B12-B13</f>
        <v>4805821</v>
      </c>
      <c r="C15" s="196" t="s">
        <v>141</v>
      </c>
      <c r="D15" s="197"/>
      <c r="E15" s="187"/>
    </row>
    <row r="16" spans="1:5" s="84" customFormat="1" ht="15" customHeight="1">
      <c r="A16" s="191" t="s">
        <v>142</v>
      </c>
      <c r="B16" s="198"/>
      <c r="C16" s="199"/>
      <c r="D16" s="197"/>
      <c r="E16" s="187"/>
    </row>
    <row r="17" spans="1:5" s="84" customFormat="1" ht="15" customHeight="1">
      <c r="A17" s="200" t="s">
        <v>143</v>
      </c>
      <c r="B17" s="92">
        <v>11028277</v>
      </c>
      <c r="C17" s="93">
        <f t="shared" ref="C17:C30" si="0">B17/B$31</f>
        <v>0.49297459559374568</v>
      </c>
      <c r="D17" s="197"/>
      <c r="E17" s="201" t="s">
        <v>144</v>
      </c>
    </row>
    <row r="18" spans="1:5" s="84" customFormat="1" ht="15" customHeight="1">
      <c r="A18" s="95" t="s">
        <v>145</v>
      </c>
      <c r="B18" s="202">
        <v>0</v>
      </c>
      <c r="C18" s="93">
        <f t="shared" si="0"/>
        <v>0</v>
      </c>
      <c r="D18" s="197"/>
      <c r="E18" s="201" t="s">
        <v>146</v>
      </c>
    </row>
    <row r="19" spans="1:5" s="204" customFormat="1" ht="15" customHeight="1">
      <c r="A19" s="203" t="s">
        <v>147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148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149</v>
      </c>
      <c r="B21" s="148">
        <v>5487657</v>
      </c>
      <c r="C21" s="99">
        <f t="shared" si="0"/>
        <v>0.24530354926088524</v>
      </c>
      <c r="D21" s="197"/>
      <c r="E21" s="187" t="s">
        <v>150</v>
      </c>
    </row>
    <row r="22" spans="1:5" ht="15" customHeight="1">
      <c r="A22" s="203" t="s">
        <v>151</v>
      </c>
      <c r="B22" s="148">
        <v>1160098</v>
      </c>
      <c r="C22" s="99">
        <f t="shared" si="0"/>
        <v>5.1857497086726524E-2</v>
      </c>
      <c r="D22" s="63"/>
      <c r="E22" s="187" t="s">
        <v>150</v>
      </c>
    </row>
    <row r="23" spans="1:5" ht="15" customHeight="1">
      <c r="A23" s="203" t="s">
        <v>152</v>
      </c>
      <c r="B23" s="148">
        <v>3137244</v>
      </c>
      <c r="C23" s="99">
        <f t="shared" si="0"/>
        <v>0.14023782610637228</v>
      </c>
      <c r="D23" s="63"/>
      <c r="E23" s="187"/>
    </row>
    <row r="24" spans="1:5" ht="15" customHeight="1">
      <c r="A24" s="205" t="s">
        <v>153</v>
      </c>
      <c r="B24" s="148">
        <v>15000</v>
      </c>
      <c r="C24" s="206">
        <f t="shared" si="0"/>
        <v>6.7051443610875803E-4</v>
      </c>
      <c r="D24" s="63"/>
      <c r="E24" s="187"/>
    </row>
    <row r="25" spans="1:5" ht="15" customHeight="1">
      <c r="A25" s="205" t="s">
        <v>154</v>
      </c>
      <c r="B25" s="92">
        <v>0</v>
      </c>
      <c r="C25" s="206">
        <f t="shared" si="0"/>
        <v>0</v>
      </c>
      <c r="D25" s="63"/>
      <c r="E25" s="187"/>
    </row>
    <row r="26" spans="1:5" ht="15" customHeight="1">
      <c r="A26" s="203" t="s">
        <v>155</v>
      </c>
      <c r="B26" s="92">
        <v>0</v>
      </c>
      <c r="C26" s="99">
        <f t="shared" si="0"/>
        <v>0</v>
      </c>
      <c r="D26" s="63"/>
      <c r="E26" s="187"/>
    </row>
    <row r="27" spans="1:5" ht="15" customHeight="1">
      <c r="A27" s="203" t="s">
        <v>156</v>
      </c>
      <c r="B27" s="92">
        <v>0</v>
      </c>
      <c r="C27" s="99">
        <f t="shared" si="0"/>
        <v>0</v>
      </c>
      <c r="D27" s="63"/>
      <c r="E27" s="187" t="s">
        <v>157</v>
      </c>
    </row>
    <row r="28" spans="1:5" ht="15" customHeight="1">
      <c r="A28" s="203" t="s">
        <v>158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159</v>
      </c>
      <c r="B29" s="92">
        <v>735738</v>
      </c>
      <c r="C29" s="99">
        <f t="shared" si="0"/>
        <v>3.2888196679585695E-2</v>
      </c>
      <c r="D29" s="63"/>
      <c r="E29" s="187"/>
    </row>
    <row r="30" spans="1:5" ht="15" customHeight="1">
      <c r="A30" s="210" t="s">
        <v>160</v>
      </c>
      <c r="B30" s="92">
        <v>806869</v>
      </c>
      <c r="C30" s="93">
        <f t="shared" si="0"/>
        <v>3.606782083657583E-2</v>
      </c>
      <c r="D30" s="63"/>
      <c r="E30" s="211" t="s">
        <v>161</v>
      </c>
    </row>
    <row r="31" spans="1:5" ht="15" customHeight="1">
      <c r="A31" s="194" t="s">
        <v>162</v>
      </c>
      <c r="B31" s="195">
        <f>SUM(B17:B30)</f>
        <v>22370883</v>
      </c>
      <c r="C31" s="212">
        <f>SUM(C17:C30)</f>
        <v>0.99999999999999989</v>
      </c>
      <c r="D31" s="63"/>
      <c r="E31" s="187"/>
    </row>
    <row r="32" spans="1:5" ht="15" customHeight="1">
      <c r="A32" s="194" t="s">
        <v>163</v>
      </c>
      <c r="B32" s="195">
        <f>B15+B31</f>
        <v>27176704</v>
      </c>
      <c r="C32" s="196" t="s">
        <v>141</v>
      </c>
      <c r="D32" s="63"/>
      <c r="E32" s="187"/>
    </row>
    <row r="33" spans="1:5" ht="15" customHeight="1">
      <c r="A33" s="194" t="s">
        <v>164</v>
      </c>
      <c r="B33" s="195">
        <f>'Schedule B - I'!C26</f>
        <v>23087687</v>
      </c>
      <c r="C33" s="196" t="s">
        <v>141</v>
      </c>
      <c r="D33" s="63"/>
      <c r="E33" s="187"/>
    </row>
    <row r="34" spans="1:5" ht="15" customHeight="1" thickBot="1">
      <c r="A34" s="213" t="s">
        <v>165</v>
      </c>
      <c r="B34" s="103">
        <f>B32-B33</f>
        <v>4089017</v>
      </c>
      <c r="C34" s="214" t="s">
        <v>141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166</v>
      </c>
      <c r="B37" s="123"/>
      <c r="C37" s="87"/>
      <c r="D37" s="197"/>
    </row>
    <row r="38" spans="1:5" s="84" customFormat="1" ht="21.75" customHeight="1">
      <c r="A38" s="220" t="s">
        <v>167</v>
      </c>
      <c r="B38" s="221">
        <f>'Schedule A - I'!E30</f>
        <v>11252541</v>
      </c>
      <c r="C38" s="222"/>
      <c r="D38" s="83"/>
    </row>
    <row r="39" spans="1:5" ht="15.75">
      <c r="A39" s="220" t="s">
        <v>168</v>
      </c>
      <c r="B39" s="221">
        <f>SUM(B20:B29)</f>
        <v>10535737</v>
      </c>
      <c r="C39" s="222"/>
      <c r="D39" s="57"/>
    </row>
    <row r="40" spans="1:5" ht="13.5" thickBot="1">
      <c r="A40" s="223" t="s">
        <v>169</v>
      </c>
      <c r="B40" s="224">
        <f>+B38-B39</f>
        <v>716804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2010-06-28T15:26:00Z</dcterms:created>
  <dcterms:modified xsi:type="dcterms:W3CDTF">2010-06-28T15:26:06Z</dcterms:modified>
</cp:coreProperties>
</file>