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S\Research Report\Annual\FY25\"/>
    </mc:Choice>
  </mc:AlternateContent>
  <xr:revisionPtr revIDLastSave="0" documentId="13_ncr:1_{F3623364-BE2A-4EDC-AB29-68985C01FD6A}" xr6:coauthVersionLast="47" xr6:coauthVersionMax="47" xr10:uidLastSave="{00000000-0000-0000-0000-000000000000}"/>
  <bookViews>
    <workbookView xWindow="25080" yWindow="-120" windowWidth="25440" windowHeight="15270" tabRatio="695" xr2:uid="{00000000-000D-0000-FFFF-FFFF00000000}"/>
  </bookViews>
  <sheets>
    <sheet name="Sponsored Programs" sheetId="1" r:id="rId1"/>
    <sheet name="Research" sheetId="4" r:id="rId2"/>
    <sheet name="Instruction" sheetId="3" r:id="rId3"/>
    <sheet name="Extension" sheetId="2" r:id="rId4"/>
    <sheet name="Supplemental Information" sheetId="5" r:id="rId5"/>
  </sheets>
  <definedNames>
    <definedName name="_xlnm.Print_Area" localSheetId="3">Extension!$A$1:$Q$38</definedName>
    <definedName name="_xlnm.Print_Area" localSheetId="2">Instruction!$A$1:$Q$38</definedName>
    <definedName name="_xlnm.Print_Area" localSheetId="1">Research!$A$1:$Q$38</definedName>
    <definedName name="_xlnm.Print_Area" localSheetId="0">'Sponsored Programs'!$A$1:$Q$38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5" l="1"/>
  <c r="C7" i="5"/>
  <c r="H7" i="5"/>
  <c r="K7" i="5"/>
  <c r="H8" i="5"/>
  <c r="E8" i="5"/>
  <c r="B20" i="5" l="1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G8" i="5"/>
  <c r="F8" i="5"/>
  <c r="D8" i="5"/>
  <c r="C8" i="5"/>
  <c r="L7" i="5"/>
  <c r="J7" i="5"/>
  <c r="I7" i="5"/>
  <c r="G7" i="5"/>
  <c r="F7" i="5"/>
  <c r="E7" i="5"/>
  <c r="D7" i="5"/>
  <c r="B9" i="5"/>
  <c r="B8" i="5"/>
  <c r="O28" i="3" l="1"/>
  <c r="O23" i="3"/>
  <c r="O8" i="3"/>
  <c r="N28" i="3"/>
  <c r="N23" i="3"/>
  <c r="N18" i="3"/>
  <c r="N8" i="3"/>
  <c r="M28" i="3"/>
  <c r="M23" i="3"/>
  <c r="M18" i="3"/>
  <c r="M8" i="3"/>
  <c r="J28" i="3"/>
  <c r="J23" i="3"/>
  <c r="J18" i="3"/>
  <c r="J8" i="3"/>
  <c r="I28" i="3"/>
  <c r="I23" i="3"/>
  <c r="I18" i="3"/>
  <c r="I8" i="3"/>
  <c r="H28" i="3"/>
  <c r="H23" i="3"/>
  <c r="H18" i="3"/>
  <c r="H8" i="3"/>
  <c r="G28" i="3"/>
  <c r="G23" i="3"/>
  <c r="G18" i="3"/>
  <c r="G8" i="3"/>
  <c r="F28" i="3"/>
  <c r="F23" i="3"/>
  <c r="F18" i="3"/>
  <c r="F8" i="3"/>
  <c r="E28" i="3"/>
  <c r="E23" i="3"/>
  <c r="E18" i="3"/>
  <c r="E8" i="3"/>
  <c r="D28" i="3"/>
  <c r="D23" i="3"/>
  <c r="D18" i="3"/>
  <c r="D8" i="3"/>
  <c r="C28" i="3"/>
  <c r="C23" i="3"/>
  <c r="C18" i="3"/>
  <c r="C8" i="3"/>
  <c r="O28" i="4" l="1"/>
  <c r="O23" i="4"/>
  <c r="O18" i="4"/>
  <c r="O8" i="4"/>
  <c r="J28" i="4"/>
  <c r="J23" i="4"/>
  <c r="J18" i="4"/>
  <c r="J8" i="4"/>
  <c r="I28" i="4"/>
  <c r="I23" i="4"/>
  <c r="I18" i="4"/>
  <c r="I8" i="4"/>
  <c r="H28" i="4"/>
  <c r="H23" i="4"/>
  <c r="H18" i="4"/>
  <c r="H8" i="4"/>
  <c r="G28" i="4"/>
  <c r="G23" i="4"/>
  <c r="G18" i="4"/>
  <c r="G8" i="4"/>
  <c r="F28" i="4"/>
  <c r="F23" i="4"/>
  <c r="F18" i="4"/>
  <c r="F8" i="4"/>
  <c r="E28" i="4"/>
  <c r="E23" i="4"/>
  <c r="E18" i="4"/>
  <c r="E8" i="4"/>
  <c r="D28" i="4"/>
  <c r="D23" i="4"/>
  <c r="D18" i="4"/>
  <c r="D8" i="4"/>
  <c r="C28" i="4"/>
  <c r="C23" i="4"/>
  <c r="C18" i="4"/>
  <c r="C8" i="4"/>
  <c r="O28" i="2" l="1"/>
  <c r="O23" i="2"/>
  <c r="O18" i="2"/>
  <c r="O8" i="2"/>
  <c r="N28" i="2"/>
  <c r="N23" i="2"/>
  <c r="N18" i="2"/>
  <c r="N8" i="2"/>
  <c r="M28" i="2"/>
  <c r="M23" i="2"/>
  <c r="M18" i="2"/>
  <c r="M8" i="2"/>
  <c r="I28" i="2"/>
  <c r="I23" i="2"/>
  <c r="I18" i="2"/>
  <c r="I8" i="2"/>
  <c r="H28" i="2"/>
  <c r="H23" i="2"/>
  <c r="H18" i="2"/>
  <c r="H8" i="2"/>
  <c r="G28" i="2"/>
  <c r="G23" i="2"/>
  <c r="G18" i="2"/>
  <c r="G8" i="2"/>
  <c r="F28" i="2"/>
  <c r="F23" i="2"/>
  <c r="F18" i="2"/>
  <c r="F8" i="2"/>
  <c r="E28" i="2"/>
  <c r="E23" i="2"/>
  <c r="E18" i="2"/>
  <c r="E8" i="2"/>
  <c r="D28" i="2"/>
  <c r="D23" i="2"/>
  <c r="D18" i="2"/>
  <c r="D8" i="2"/>
  <c r="C28" i="2"/>
  <c r="C23" i="2"/>
  <c r="C18" i="2"/>
  <c r="C8" i="2"/>
  <c r="K33" i="2" l="1"/>
  <c r="P33" i="2" s="1"/>
  <c r="N8" i="4" l="1"/>
  <c r="M8" i="4"/>
  <c r="B8" i="4"/>
  <c r="J8" i="2"/>
  <c r="B8" i="2"/>
  <c r="J35" i="3"/>
  <c r="B8" i="3"/>
  <c r="B28" i="4" l="1"/>
  <c r="B23" i="4"/>
  <c r="B18" i="4"/>
  <c r="B28" i="3"/>
  <c r="B23" i="3"/>
  <c r="B18" i="3"/>
  <c r="H37" i="3" l="1"/>
  <c r="I37" i="3"/>
  <c r="M75" i="5"/>
  <c r="L75" i="5"/>
  <c r="K75" i="5"/>
  <c r="J75" i="5"/>
  <c r="I75" i="5"/>
  <c r="H75" i="5"/>
  <c r="G75" i="5"/>
  <c r="F75" i="5"/>
  <c r="E75" i="5"/>
  <c r="D75" i="5"/>
  <c r="C75" i="5"/>
  <c r="B75" i="5"/>
  <c r="N75" i="5"/>
  <c r="A67" i="5"/>
  <c r="A54" i="5"/>
  <c r="L49" i="5"/>
  <c r="K49" i="5"/>
  <c r="J49" i="5"/>
  <c r="I49" i="5"/>
  <c r="H49" i="5"/>
  <c r="G49" i="5"/>
  <c r="F49" i="5"/>
  <c r="E49" i="5"/>
  <c r="D49" i="5"/>
  <c r="C49" i="5"/>
  <c r="B49" i="5"/>
  <c r="M48" i="5"/>
  <c r="M47" i="5"/>
  <c r="M46" i="5"/>
  <c r="L36" i="5"/>
  <c r="K36" i="5"/>
  <c r="J36" i="5"/>
  <c r="I36" i="5"/>
  <c r="H36" i="5"/>
  <c r="G36" i="5"/>
  <c r="F36" i="5"/>
  <c r="E36" i="5"/>
  <c r="D36" i="5"/>
  <c r="C36" i="5"/>
  <c r="B36" i="5"/>
  <c r="M35" i="5"/>
  <c r="M34" i="5"/>
  <c r="M33" i="5"/>
  <c r="L23" i="5"/>
  <c r="K23" i="5"/>
  <c r="J23" i="5"/>
  <c r="I23" i="5"/>
  <c r="H23" i="5"/>
  <c r="G23" i="5"/>
  <c r="F23" i="5"/>
  <c r="E23" i="5"/>
  <c r="D23" i="5"/>
  <c r="C23" i="5"/>
  <c r="B23" i="5"/>
  <c r="M22" i="5"/>
  <c r="M21" i="5"/>
  <c r="M20" i="5"/>
  <c r="M17" i="5"/>
  <c r="M30" i="5" s="1"/>
  <c r="M43" i="5" s="1"/>
  <c r="N56" i="5" s="1"/>
  <c r="K10" i="5"/>
  <c r="K60" i="5" s="1"/>
  <c r="J10" i="5"/>
  <c r="J60" i="5" s="1"/>
  <c r="E10" i="5"/>
  <c r="E60" i="5" s="1"/>
  <c r="I10" i="5"/>
  <c r="I60" i="5" s="1"/>
  <c r="H10" i="5"/>
  <c r="H60" i="5" s="1"/>
  <c r="G10" i="5"/>
  <c r="G60" i="5" s="1"/>
  <c r="F10" i="5"/>
  <c r="F60" i="5" s="1"/>
  <c r="C10" i="5"/>
  <c r="C60" i="5" s="1"/>
  <c r="B9" i="1"/>
  <c r="C9" i="1"/>
  <c r="D9" i="1"/>
  <c r="E9" i="1"/>
  <c r="F9" i="1"/>
  <c r="G9" i="1"/>
  <c r="H9" i="1"/>
  <c r="I9" i="1"/>
  <c r="O9" i="1"/>
  <c r="B28" i="2"/>
  <c r="B23" i="2"/>
  <c r="B18" i="2"/>
  <c r="M9" i="5" l="1"/>
  <c r="L10" i="5"/>
  <c r="L60" i="5" s="1"/>
  <c r="M49" i="5"/>
  <c r="M36" i="5"/>
  <c r="M23" i="5"/>
  <c r="M8" i="5"/>
  <c r="M7" i="5"/>
  <c r="D10" i="5"/>
  <c r="D60" i="5" s="1"/>
  <c r="B10" i="5"/>
  <c r="O35" i="2"/>
  <c r="N35" i="2"/>
  <c r="M35" i="2"/>
  <c r="J35" i="2"/>
  <c r="J28" i="2"/>
  <c r="J23" i="2"/>
  <c r="J18" i="2"/>
  <c r="I35" i="2"/>
  <c r="H35" i="2"/>
  <c r="G35" i="2"/>
  <c r="F35" i="2"/>
  <c r="E35" i="2"/>
  <c r="D35" i="2"/>
  <c r="C35" i="2"/>
  <c r="O35" i="3"/>
  <c r="N35" i="3"/>
  <c r="M35" i="3"/>
  <c r="I35" i="3"/>
  <c r="H35" i="3"/>
  <c r="G35" i="3"/>
  <c r="F35" i="3"/>
  <c r="E35" i="3"/>
  <c r="D35" i="3"/>
  <c r="C35" i="3"/>
  <c r="K33" i="3"/>
  <c r="K31" i="3"/>
  <c r="K30" i="3"/>
  <c r="K29" i="3"/>
  <c r="K26" i="3"/>
  <c r="K25" i="3"/>
  <c r="K24" i="3"/>
  <c r="K21" i="3"/>
  <c r="K20" i="3"/>
  <c r="K19" i="3"/>
  <c r="K16" i="3"/>
  <c r="P16" i="3" s="1"/>
  <c r="K15" i="3"/>
  <c r="P15" i="3" s="1"/>
  <c r="K14" i="3"/>
  <c r="P14" i="3" s="1"/>
  <c r="K13" i="3"/>
  <c r="P13" i="3" s="1"/>
  <c r="K12" i="3"/>
  <c r="P12" i="3" s="1"/>
  <c r="K11" i="3"/>
  <c r="K10" i="3"/>
  <c r="P10" i="3" s="1"/>
  <c r="K9" i="3"/>
  <c r="B35" i="2"/>
  <c r="B35" i="3"/>
  <c r="O35" i="4"/>
  <c r="N35" i="4"/>
  <c r="N28" i="4"/>
  <c r="N23" i="4"/>
  <c r="N18" i="4"/>
  <c r="M35" i="4"/>
  <c r="M28" i="4"/>
  <c r="M23" i="4"/>
  <c r="M18" i="4"/>
  <c r="I35" i="4"/>
  <c r="H35" i="4"/>
  <c r="G35" i="4"/>
  <c r="F35" i="4"/>
  <c r="E35" i="4"/>
  <c r="D35" i="4"/>
  <c r="C35" i="4"/>
  <c r="K8" i="3" l="1"/>
  <c r="B60" i="5"/>
  <c r="M10" i="5"/>
  <c r="K28" i="3"/>
  <c r="K35" i="3"/>
  <c r="K23" i="3"/>
  <c r="K18" i="3"/>
  <c r="K31" i="2"/>
  <c r="P31" i="2" s="1"/>
  <c r="K30" i="2"/>
  <c r="P30" i="2" s="1"/>
  <c r="K29" i="2"/>
  <c r="P29" i="2" s="1"/>
  <c r="K26" i="2"/>
  <c r="P26" i="2" s="1"/>
  <c r="K25" i="2"/>
  <c r="P25" i="2" s="1"/>
  <c r="K24" i="2"/>
  <c r="K21" i="2"/>
  <c r="P21" i="2" s="1"/>
  <c r="K20" i="2"/>
  <c r="P20" i="2" s="1"/>
  <c r="K19" i="2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P31" i="3"/>
  <c r="P30" i="3"/>
  <c r="P26" i="3"/>
  <c r="P24" i="3"/>
  <c r="P21" i="3"/>
  <c r="P20" i="3"/>
  <c r="P9" i="3"/>
  <c r="K33" i="4"/>
  <c r="P33" i="4" s="1"/>
  <c r="K31" i="4"/>
  <c r="P31" i="4" s="1"/>
  <c r="K30" i="4"/>
  <c r="P30" i="4" s="1"/>
  <c r="K29" i="4"/>
  <c r="K26" i="4"/>
  <c r="P26" i="4" s="1"/>
  <c r="K25" i="4"/>
  <c r="P25" i="4" s="1"/>
  <c r="K24" i="4"/>
  <c r="P24" i="4" s="1"/>
  <c r="K21" i="4"/>
  <c r="P21" i="4" s="1"/>
  <c r="K20" i="4"/>
  <c r="P20" i="4" s="1"/>
  <c r="K19" i="4"/>
  <c r="P19" i="4" s="1"/>
  <c r="K16" i="4"/>
  <c r="P16" i="4" s="1"/>
  <c r="K15" i="4"/>
  <c r="P15" i="4" s="1"/>
  <c r="K14" i="4"/>
  <c r="P14" i="4" s="1"/>
  <c r="K13" i="4"/>
  <c r="P13" i="4" s="1"/>
  <c r="K12" i="4"/>
  <c r="P12" i="4" s="1"/>
  <c r="K11" i="4"/>
  <c r="P11" i="4" s="1"/>
  <c r="K10" i="4"/>
  <c r="K9" i="4"/>
  <c r="P9" i="4" l="1"/>
  <c r="K8" i="4"/>
  <c r="P9" i="2"/>
  <c r="P8" i="2" s="1"/>
  <c r="K8" i="2"/>
  <c r="N60" i="5"/>
  <c r="P29" i="3"/>
  <c r="P28" i="3" s="1"/>
  <c r="P28" i="2"/>
  <c r="K28" i="2"/>
  <c r="K23" i="2"/>
  <c r="P24" i="2"/>
  <c r="P23" i="2" s="1"/>
  <c r="K18" i="2"/>
  <c r="P19" i="2"/>
  <c r="P18" i="2" s="1"/>
  <c r="P25" i="3"/>
  <c r="P23" i="3" s="1"/>
  <c r="P11" i="3"/>
  <c r="P8" i="3" s="1"/>
  <c r="P19" i="3"/>
  <c r="P18" i="3" s="1"/>
  <c r="K28" i="4"/>
  <c r="P23" i="4"/>
  <c r="K18" i="4"/>
  <c r="P18" i="4"/>
  <c r="P10" i="4"/>
  <c r="K23" i="4"/>
  <c r="P29" i="4"/>
  <c r="P28" i="4" s="1"/>
  <c r="P8" i="4" l="1"/>
  <c r="J35" i="4"/>
  <c r="B35" i="4"/>
  <c r="K35" i="4" l="1"/>
  <c r="P35" i="2" l="1"/>
  <c r="K35" i="2"/>
  <c r="P35" i="3"/>
  <c r="P35" i="4"/>
  <c r="J37" i="2" l="1"/>
  <c r="I37" i="2"/>
  <c r="G37" i="2"/>
  <c r="F37" i="2"/>
  <c r="O37" i="2"/>
  <c r="N37" i="2"/>
  <c r="M37" i="2"/>
  <c r="H37" i="2"/>
  <c r="E37" i="2"/>
  <c r="D37" i="2"/>
  <c r="C37" i="2"/>
  <c r="B37" i="2"/>
  <c r="O37" i="3"/>
  <c r="N37" i="3"/>
  <c r="M37" i="3"/>
  <c r="J37" i="3"/>
  <c r="G37" i="3"/>
  <c r="F37" i="3"/>
  <c r="E37" i="3"/>
  <c r="D37" i="3"/>
  <c r="C37" i="3"/>
  <c r="B37" i="3"/>
  <c r="P37" i="3" l="1"/>
  <c r="P37" i="2"/>
  <c r="K37" i="2"/>
  <c r="K37" i="3"/>
  <c r="B24" i="1"/>
  <c r="J26" i="1"/>
  <c r="J25" i="1"/>
  <c r="B26" i="1"/>
  <c r="B25" i="1"/>
  <c r="F28" i="1"/>
  <c r="F18" i="1"/>
  <c r="F8" i="1"/>
  <c r="Q33" i="1"/>
  <c r="O33" i="1"/>
  <c r="N33" i="1"/>
  <c r="M33" i="1"/>
  <c r="L33" i="1"/>
  <c r="J33" i="1"/>
  <c r="I33" i="1"/>
  <c r="H33" i="1"/>
  <c r="G33" i="1"/>
  <c r="F33" i="1"/>
  <c r="E33" i="1"/>
  <c r="D33" i="1"/>
  <c r="C33" i="1"/>
  <c r="B33" i="1"/>
  <c r="Q31" i="1"/>
  <c r="O31" i="1"/>
  <c r="N31" i="1"/>
  <c r="M31" i="1"/>
  <c r="L31" i="1"/>
  <c r="J31" i="1"/>
  <c r="I31" i="1"/>
  <c r="H31" i="1"/>
  <c r="G31" i="1"/>
  <c r="F31" i="1"/>
  <c r="E31" i="1"/>
  <c r="D31" i="1"/>
  <c r="C31" i="1"/>
  <c r="B31" i="1"/>
  <c r="Q30" i="1"/>
  <c r="O30" i="1"/>
  <c r="N30" i="1"/>
  <c r="M30" i="1"/>
  <c r="L30" i="1"/>
  <c r="J30" i="1"/>
  <c r="I30" i="1"/>
  <c r="H30" i="1"/>
  <c r="G30" i="1"/>
  <c r="F30" i="1"/>
  <c r="E30" i="1"/>
  <c r="D30" i="1"/>
  <c r="C30" i="1"/>
  <c r="B30" i="1"/>
  <c r="Q29" i="1"/>
  <c r="O29" i="1"/>
  <c r="N29" i="1"/>
  <c r="M29" i="1"/>
  <c r="L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Q26" i="1"/>
  <c r="O26" i="1"/>
  <c r="N26" i="1"/>
  <c r="M26" i="1"/>
  <c r="L26" i="1"/>
  <c r="I26" i="1"/>
  <c r="H26" i="1"/>
  <c r="G26" i="1"/>
  <c r="F26" i="1"/>
  <c r="E26" i="1"/>
  <c r="D26" i="1"/>
  <c r="C26" i="1"/>
  <c r="Q25" i="1"/>
  <c r="O25" i="1"/>
  <c r="N25" i="1"/>
  <c r="M25" i="1"/>
  <c r="L25" i="1"/>
  <c r="I25" i="1"/>
  <c r="H25" i="1"/>
  <c r="G25" i="1"/>
  <c r="F25" i="1"/>
  <c r="E25" i="1"/>
  <c r="D25" i="1"/>
  <c r="C25" i="1"/>
  <c r="Q24" i="1"/>
  <c r="O24" i="1"/>
  <c r="N24" i="1"/>
  <c r="M24" i="1"/>
  <c r="L24" i="1"/>
  <c r="J24" i="1"/>
  <c r="I24" i="1"/>
  <c r="H24" i="1"/>
  <c r="G24" i="1"/>
  <c r="F24" i="1"/>
  <c r="E24" i="1"/>
  <c r="D24" i="1"/>
  <c r="C24" i="1"/>
  <c r="N23" i="1"/>
  <c r="M23" i="1"/>
  <c r="I23" i="1"/>
  <c r="Q21" i="1"/>
  <c r="O21" i="1"/>
  <c r="N21" i="1"/>
  <c r="M21" i="1"/>
  <c r="L21" i="1"/>
  <c r="J21" i="1"/>
  <c r="I21" i="1"/>
  <c r="H21" i="1"/>
  <c r="G21" i="1"/>
  <c r="F21" i="1"/>
  <c r="E21" i="1"/>
  <c r="D21" i="1"/>
  <c r="C21" i="1"/>
  <c r="B21" i="1"/>
  <c r="Q20" i="1"/>
  <c r="O20" i="1"/>
  <c r="N20" i="1"/>
  <c r="M20" i="1"/>
  <c r="L20" i="1"/>
  <c r="J20" i="1"/>
  <c r="I20" i="1"/>
  <c r="H20" i="1"/>
  <c r="G20" i="1"/>
  <c r="F20" i="1"/>
  <c r="E20" i="1"/>
  <c r="D20" i="1"/>
  <c r="C20" i="1"/>
  <c r="B20" i="1"/>
  <c r="Q19" i="1"/>
  <c r="O19" i="1"/>
  <c r="N19" i="1"/>
  <c r="M19" i="1"/>
  <c r="L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Q16" i="1"/>
  <c r="O16" i="1"/>
  <c r="N16" i="1"/>
  <c r="M16" i="1"/>
  <c r="L16" i="1"/>
  <c r="J16" i="1"/>
  <c r="I16" i="1"/>
  <c r="H16" i="1"/>
  <c r="G16" i="1"/>
  <c r="F16" i="1"/>
  <c r="E16" i="1"/>
  <c r="D16" i="1"/>
  <c r="C16" i="1"/>
  <c r="B16" i="1"/>
  <c r="Q15" i="1"/>
  <c r="O15" i="1"/>
  <c r="N15" i="1"/>
  <c r="M15" i="1"/>
  <c r="L15" i="1"/>
  <c r="J15" i="1"/>
  <c r="I15" i="1"/>
  <c r="H15" i="1"/>
  <c r="G15" i="1"/>
  <c r="F15" i="1"/>
  <c r="E15" i="1"/>
  <c r="D15" i="1"/>
  <c r="C15" i="1"/>
  <c r="B15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B14" i="1"/>
  <c r="Q13" i="1"/>
  <c r="O13" i="1"/>
  <c r="N13" i="1"/>
  <c r="M13" i="1"/>
  <c r="L13" i="1"/>
  <c r="J13" i="1"/>
  <c r="I13" i="1"/>
  <c r="H13" i="1"/>
  <c r="G13" i="1"/>
  <c r="F13" i="1"/>
  <c r="E13" i="1"/>
  <c r="D13" i="1"/>
  <c r="C13" i="1"/>
  <c r="B13" i="1"/>
  <c r="Q12" i="1"/>
  <c r="O12" i="1"/>
  <c r="N12" i="1"/>
  <c r="M12" i="1"/>
  <c r="L12" i="1"/>
  <c r="J12" i="1"/>
  <c r="I12" i="1"/>
  <c r="H12" i="1"/>
  <c r="G12" i="1"/>
  <c r="F12" i="1"/>
  <c r="E12" i="1"/>
  <c r="D12" i="1"/>
  <c r="C12" i="1"/>
  <c r="B12" i="1"/>
  <c r="Q11" i="1"/>
  <c r="O11" i="1"/>
  <c r="N11" i="1"/>
  <c r="M11" i="1"/>
  <c r="L11" i="1"/>
  <c r="J11" i="1"/>
  <c r="I11" i="1"/>
  <c r="H11" i="1"/>
  <c r="G11" i="1"/>
  <c r="F11" i="1"/>
  <c r="E11" i="1"/>
  <c r="D11" i="1"/>
  <c r="C11" i="1"/>
  <c r="B11" i="1"/>
  <c r="Q10" i="1"/>
  <c r="O10" i="1"/>
  <c r="N10" i="1"/>
  <c r="M10" i="1"/>
  <c r="L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Q9" i="1"/>
  <c r="N9" i="1"/>
  <c r="M9" i="1"/>
  <c r="J9" i="1"/>
  <c r="L9" i="1"/>
  <c r="I35" i="1" l="1"/>
  <c r="H35" i="1"/>
  <c r="L35" i="1"/>
  <c r="Q35" i="1"/>
  <c r="M35" i="1"/>
  <c r="N35" i="1"/>
  <c r="O35" i="1"/>
  <c r="D35" i="1"/>
  <c r="B35" i="1"/>
  <c r="F35" i="1"/>
  <c r="J35" i="1"/>
  <c r="C35" i="1"/>
  <c r="G35" i="1"/>
  <c r="E35" i="1"/>
  <c r="M37" i="1"/>
  <c r="J59" i="5" s="1"/>
  <c r="J62" i="5" s="1"/>
  <c r="N37" i="1"/>
  <c r="K59" i="5" s="1"/>
  <c r="K62" i="5" s="1"/>
  <c r="I37" i="1"/>
  <c r="I59" i="5" s="1"/>
  <c r="I62" i="5" s="1"/>
  <c r="F23" i="1"/>
  <c r="F37" i="1" s="1"/>
  <c r="F59" i="5" s="1"/>
  <c r="F62" i="5" s="1"/>
  <c r="Q8" i="1" l="1"/>
  <c r="Q18" i="1"/>
  <c r="Q23" i="1"/>
  <c r="Q28" i="1"/>
  <c r="L28" i="1"/>
  <c r="L23" i="1"/>
  <c r="L18" i="1"/>
  <c r="L8" i="1"/>
  <c r="Q37" i="1" l="1"/>
  <c r="L37" i="1"/>
  <c r="F37" i="4" l="1"/>
  <c r="H8" i="1"/>
  <c r="G8" i="1"/>
  <c r="E8" i="1"/>
  <c r="D8" i="1"/>
  <c r="C8" i="1"/>
  <c r="B8" i="1"/>
  <c r="O8" i="1"/>
  <c r="A2" i="4" l="1"/>
  <c r="A2" i="3" s="1"/>
  <c r="A2" i="2" s="1"/>
  <c r="A2" i="5" s="1"/>
  <c r="K4" i="4" l="1"/>
  <c r="K4" i="3" s="1"/>
  <c r="K4" i="2" s="1"/>
  <c r="A1" i="4"/>
  <c r="A1" i="3" s="1"/>
  <c r="A1" i="2" s="1"/>
  <c r="A1" i="5" s="1"/>
  <c r="A14" i="5" s="1"/>
  <c r="A27" i="5" s="1"/>
  <c r="A40" i="5" s="1"/>
  <c r="A53" i="5" s="1"/>
  <c r="Q4" i="1"/>
  <c r="P4" i="1"/>
  <c r="P4" i="4" s="1"/>
  <c r="P4" i="3" s="1"/>
  <c r="P4" i="2" s="1"/>
  <c r="H23" i="1"/>
  <c r="B28" i="1"/>
  <c r="O28" i="1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D28" i="1"/>
  <c r="G23" i="1"/>
  <c r="J23" i="1"/>
  <c r="J37" i="1" s="1"/>
  <c r="M59" i="5" s="1"/>
  <c r="M62" i="5" s="1"/>
  <c r="K29" i="1" l="1"/>
  <c r="D37" i="1"/>
  <c r="D59" i="5" s="1"/>
  <c r="D62" i="5" s="1"/>
  <c r="O37" i="1"/>
  <c r="L59" i="5" s="1"/>
  <c r="L62" i="5" s="1"/>
  <c r="H37" i="1"/>
  <c r="H59" i="5" s="1"/>
  <c r="H62" i="5" s="1"/>
  <c r="G37" i="1"/>
  <c r="G59" i="5" s="1"/>
  <c r="G62" i="5" s="1"/>
  <c r="E37" i="1"/>
  <c r="E59" i="5" s="1"/>
  <c r="E62" i="5" s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K14" i="1"/>
  <c r="P13" i="1"/>
  <c r="K13" i="1"/>
  <c r="P12" i="1"/>
  <c r="K12" i="1"/>
  <c r="P11" i="1"/>
  <c r="K11" i="1"/>
  <c r="P10" i="1"/>
  <c r="K10" i="1"/>
  <c r="P9" i="1"/>
  <c r="K9" i="1"/>
  <c r="M37" i="4"/>
  <c r="E37" i="4"/>
  <c r="I37" i="4"/>
  <c r="P29" i="1"/>
  <c r="D37" i="4"/>
  <c r="B37" i="4"/>
  <c r="J37" i="4"/>
  <c r="H37" i="4"/>
  <c r="G37" i="4"/>
  <c r="O37" i="4"/>
  <c r="N37" i="4"/>
  <c r="P24" i="1"/>
  <c r="P26" i="1"/>
  <c r="P25" i="1"/>
  <c r="K23" i="1" l="1"/>
  <c r="K18" i="1"/>
  <c r="K8" i="1"/>
  <c r="P18" i="1"/>
  <c r="P8" i="1"/>
  <c r="P14" i="1"/>
  <c r="B37" i="1"/>
  <c r="B59" i="5" s="1"/>
  <c r="P23" i="1"/>
  <c r="B62" i="5" l="1"/>
  <c r="K30" i="1" l="1"/>
  <c r="C37" i="4" l="1"/>
  <c r="C28" i="1"/>
  <c r="C37" i="1" s="1"/>
  <c r="C59" i="5" s="1"/>
  <c r="K31" i="1"/>
  <c r="P30" i="1"/>
  <c r="P31" i="1"/>
  <c r="K35" i="1" l="1"/>
  <c r="C62" i="5"/>
  <c r="N59" i="5"/>
  <c r="N62" i="5" s="1"/>
  <c r="P35" i="1"/>
  <c r="K37" i="4"/>
  <c r="K28" i="1"/>
  <c r="K37" i="1" s="1"/>
  <c r="P37" i="4" l="1"/>
  <c r="P28" i="1"/>
  <c r="P37" i="1" s="1"/>
</calcChain>
</file>

<file path=xl/sharedStrings.xml><?xml version="1.0" encoding="utf-8"?>
<sst xmlns="http://schemas.openxmlformats.org/spreadsheetml/2006/main" count="399" uniqueCount="76">
  <si>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</si>
  <si>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</si>
  <si>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</si>
  <si>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</si>
  <si>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</si>
  <si>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</si>
  <si>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</si>
  <si>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</si>
  <si>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</si>
  <si>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</si>
  <si>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</si>
  <si>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</si>
  <si>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</si>
  <si>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</si>
  <si>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</si>
  <si>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</si>
  <si>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</si>
  <si>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</si>
  <si>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</si>
  <si>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</si>
  <si>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</si>
  <si>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</si>
  <si>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</si>
  <si>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</si>
  <si>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</si>
  <si>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</si>
  <si>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</si>
  <si>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</si>
  <si>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</si>
  <si>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</si>
  <si>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</si>
  <si>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</si>
  <si>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</si>
  <si>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</si>
  <si>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</si>
  <si>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</si>
  <si>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>Effective F&amp;A Rate</t>
  </si>
  <si>
    <t>Waived F&amp;A</t>
  </si>
  <si>
    <t>Subtotal</t>
  </si>
  <si>
    <t>OSU - STW</t>
  </si>
  <si>
    <t>OSURF/UML</t>
  </si>
  <si>
    <t>Restricted Fund-OSURF/UML</t>
  </si>
  <si>
    <t>Unfunded F&amp;A on Ledg 1</t>
  </si>
  <si>
    <t>Unfunded F&amp;A on Station Sales</t>
  </si>
  <si>
    <t>Unfunded F&amp;A on Fed Appropriations</t>
  </si>
  <si>
    <t>Human Sciences</t>
  </si>
  <si>
    <t>Page 2</t>
  </si>
  <si>
    <t>Sponsored Program Fund Sources and Expenditures by Agency</t>
  </si>
  <si>
    <t>Education &amp;</t>
  </si>
  <si>
    <t>Page 5</t>
  </si>
  <si>
    <t>Part 2 A</t>
  </si>
  <si>
    <t>Education</t>
  </si>
  <si>
    <t>&amp; Human</t>
  </si>
  <si>
    <t>Plant Funds</t>
  </si>
  <si>
    <t>OSU Foundation</t>
  </si>
  <si>
    <t>In-kind Contributions</t>
  </si>
  <si>
    <t>Page 6</t>
  </si>
  <si>
    <t>Research Fund Sources and Expenditures by Agency</t>
  </si>
  <si>
    <t>Part 2 B</t>
  </si>
  <si>
    <t>Page 7</t>
  </si>
  <si>
    <t>Instruction Fund Sources and Expenditures by Agency</t>
  </si>
  <si>
    <t>Part 2 B Continued</t>
  </si>
  <si>
    <t>Page 8</t>
  </si>
  <si>
    <t>Extension Fund Sources and Expenditures by Agency</t>
  </si>
  <si>
    <t>Page 9</t>
  </si>
  <si>
    <t xml:space="preserve">  </t>
  </si>
  <si>
    <t>OSURF</t>
  </si>
  <si>
    <t>Part 1</t>
  </si>
  <si>
    <t>Part 2 *</t>
  </si>
  <si>
    <t>Summary</t>
  </si>
  <si>
    <t>FY20</t>
  </si>
  <si>
    <t>IT</t>
  </si>
  <si>
    <t>FY24</t>
  </si>
  <si>
    <t>FY25 Research Report - Oklahoma State University - Final Numbers as of June 30, 2025</t>
  </si>
  <si>
    <t>FY25</t>
  </si>
  <si>
    <t>2024 Research Report Oklahoma State University - For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</si>
</sst>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1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1" xfId="0" applyNumberFormat="1" applyFont="1" applyBorder="1"/>
    <xf numFmtId="3" fontId="7" fillId="0" borderId="2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1" applyNumberFormat="1" applyFont="1"/>
    <xf numFmtId="3" fontId="2" fillId="0" borderId="0" xfId="1" applyNumberFormat="1" applyFont="1"/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0" fillId="0" borderId="0" xfId="0" applyNumberFormat="1"/>
    <xf numFmtId="164" fontId="7" fillId="0" borderId="0" xfId="2" applyNumberFormat="1" applyFont="1"/>
    <xf numFmtId="164" fontId="7" fillId="0" borderId="0" xfId="2" applyNumberFormat="1" applyFont="1" applyFill="1"/>
    <xf numFmtId="43" fontId="7" fillId="0" borderId="0" xfId="2" applyFont="1"/>
    <xf numFmtId="43" fontId="7" fillId="0" borderId="1" xfId="2" applyFont="1" applyBorder="1"/>
    <xf numFmtId="164" fontId="7" fillId="0" borderId="2" xfId="2" applyNumberFormat="1" applyFont="1" applyFill="1" applyBorder="1"/>
    <xf numFmtId="164" fontId="7" fillId="0" borderId="2" xfId="2" applyNumberFormat="1" applyFont="1" applyBorder="1"/>
    <xf numFmtId="164" fontId="2" fillId="0" borderId="0" xfId="2" applyNumberFormat="1" applyFont="1"/>
    <xf numFmtId="164" fontId="2" fillId="0" borderId="1" xfId="2" applyNumberFormat="1" applyFont="1" applyBorder="1"/>
    <xf numFmtId="164" fontId="2" fillId="0" borderId="2" xfId="2" applyNumberFormat="1" applyFont="1" applyBorder="1"/>
    <xf numFmtId="164" fontId="2" fillId="0" borderId="3" xfId="2" applyNumberFormat="1" applyFont="1" applyBorder="1"/>
    <xf numFmtId="43" fontId="7" fillId="0" borderId="0" xfId="2" applyFont="1" applyFill="1"/>
    <xf numFmtId="43" fontId="7" fillId="0" borderId="2" xfId="2" applyFont="1" applyFill="1" applyBorder="1"/>
    <xf numFmtId="164" fontId="2" fillId="0" borderId="2" xfId="2" applyNumberFormat="1" applyFont="1" applyFill="1" applyBorder="1"/>
    <xf numFmtId="164" fontId="9" fillId="0" borderId="0" xfId="2" applyNumberFormat="1" applyFont="1" applyFill="1"/>
    <xf numFmtId="164" fontId="9" fillId="0" borderId="0" xfId="2" applyNumberFormat="1" applyFont="1"/>
    <xf numFmtId="164" fontId="10" fillId="0" borderId="0" xfId="2" applyNumberFormat="1" applyFont="1" applyFill="1"/>
    <xf numFmtId="164" fontId="2" fillId="0" borderId="0" xfId="2" applyNumberFormat="1" applyFont="1" applyFill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38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F2" sqref="F2"/>
    </sheetView>
  </sheetViews>
  <sheetFormatPr defaultRowHeight="11.25" x14ac:dyDescent="0.2"/>
  <cols>
    <col min="1" max="1" width="28.28515625" style="2" customWidth="1"/>
    <col min="2" max="2" width="10.5703125" style="2" customWidth="1"/>
    <col min="3" max="3" width="12.85546875" style="2" bestFit="1" customWidth="1"/>
    <col min="4" max="4" width="10.5703125" style="2" customWidth="1"/>
    <col min="5" max="5" width="10.28515625" style="2" customWidth="1"/>
    <col min="6" max="6" width="14.42578125" style="2" bestFit="1" customWidth="1"/>
    <col min="7" max="7" width="10.5703125" style="2" customWidth="1"/>
    <col min="8" max="8" width="10.140625" style="2" customWidth="1"/>
    <col min="9" max="10" width="9.7109375" style="2" customWidth="1"/>
    <col min="11" max="12" width="10.85546875" style="2" customWidth="1"/>
    <col min="13" max="14" width="10.140625" style="2" customWidth="1"/>
    <col min="15" max="15" width="9.7109375" style="2" customWidth="1"/>
    <col min="16" max="17" width="13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 x14ac:dyDescent="0.2">
      <c r="A1" s="3" t="s">
        <v>73</v>
      </c>
      <c r="F1" s="6"/>
      <c r="P1" s="13"/>
      <c r="Q1" s="13" t="s">
        <v>32</v>
      </c>
    </row>
    <row r="2" spans="1:17" x14ac:dyDescent="0.2">
      <c r="A2" s="3" t="s">
        <v>47</v>
      </c>
      <c r="Q2" s="9"/>
    </row>
    <row r="3" spans="1:17" x14ac:dyDescent="0.2">
      <c r="P3" s="9" t="s">
        <v>26</v>
      </c>
      <c r="Q3" s="9"/>
    </row>
    <row r="4" spans="1:17" x14ac:dyDescent="0.2">
      <c r="A4" s="7" t="s">
        <v>29</v>
      </c>
      <c r="B4" s="4"/>
      <c r="C4" s="4"/>
      <c r="D4" s="4"/>
      <c r="E4" s="4"/>
      <c r="F4" s="4"/>
      <c r="G4" s="4"/>
      <c r="H4" s="4"/>
      <c r="I4" s="4"/>
      <c r="J4" s="4"/>
      <c r="K4" s="17" t="s">
        <v>74</v>
      </c>
      <c r="L4" s="17" t="s">
        <v>72</v>
      </c>
      <c r="M4" s="4"/>
      <c r="N4" s="4"/>
      <c r="O4" s="9" t="s">
        <v>24</v>
      </c>
      <c r="P4" s="17" t="str">
        <f>K4</f>
        <v>FY25</v>
      </c>
      <c r="Q4" s="17" t="str">
        <f>L4</f>
        <v>FY24</v>
      </c>
    </row>
    <row r="5" spans="1:17" x14ac:dyDescent="0.2">
      <c r="B5" s="4" t="s">
        <v>0</v>
      </c>
      <c r="C5" s="4"/>
      <c r="D5" s="4" t="s">
        <v>1</v>
      </c>
      <c r="E5" s="4"/>
      <c r="F5" s="17" t="s">
        <v>48</v>
      </c>
      <c r="G5" s="4"/>
      <c r="H5" s="4" t="s">
        <v>2</v>
      </c>
      <c r="I5" s="4"/>
      <c r="J5" s="4"/>
      <c r="K5" s="17" t="s">
        <v>39</v>
      </c>
      <c r="L5" s="17" t="s">
        <v>39</v>
      </c>
      <c r="M5" s="4"/>
      <c r="N5" s="4" t="s">
        <v>3</v>
      </c>
      <c r="O5" s="9" t="s">
        <v>25</v>
      </c>
      <c r="P5" s="17" t="s">
        <v>35</v>
      </c>
      <c r="Q5" s="4" t="s">
        <v>4</v>
      </c>
    </row>
    <row r="6" spans="1:17" x14ac:dyDescent="0.2">
      <c r="B6" s="19" t="s">
        <v>5</v>
      </c>
      <c r="C6" s="19" t="s">
        <v>6</v>
      </c>
      <c r="D6" s="19" t="s">
        <v>7</v>
      </c>
      <c r="E6" s="19" t="s">
        <v>8</v>
      </c>
      <c r="F6" s="20" t="s">
        <v>45</v>
      </c>
      <c r="G6" s="19" t="s">
        <v>9</v>
      </c>
      <c r="H6" s="19" t="s">
        <v>11</v>
      </c>
      <c r="I6" s="19" t="s">
        <v>22</v>
      </c>
      <c r="J6" s="17" t="s">
        <v>40</v>
      </c>
      <c r="K6" s="17" t="s">
        <v>38</v>
      </c>
      <c r="L6" s="17" t="s">
        <v>38</v>
      </c>
      <c r="M6" s="19" t="s">
        <v>10</v>
      </c>
      <c r="N6" s="19" t="s">
        <v>12</v>
      </c>
      <c r="O6" s="12" t="s">
        <v>7</v>
      </c>
      <c r="P6" s="17" t="s">
        <v>5</v>
      </c>
      <c r="Q6" s="4" t="s">
        <v>5</v>
      </c>
    </row>
    <row r="7" spans="1:17" x14ac:dyDescent="0.2">
      <c r="A7" s="3" t="s">
        <v>13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 x14ac:dyDescent="0.2">
      <c r="A8" s="3" t="s">
        <v>14</v>
      </c>
      <c r="B8" s="33">
        <f>Research!B8+Instruction!B8+Extension!B8</f>
        <v>12001381.23</v>
      </c>
      <c r="C8" s="33">
        <f>Research!C8+Instruction!C8+Extension!C8</f>
        <v>98270544.659999996</v>
      </c>
      <c r="D8" s="33">
        <f>Research!D8+Instruction!D8+Extension!D8</f>
        <v>37692033.420000002</v>
      </c>
      <c r="E8" s="33">
        <f>Research!E8+Instruction!E8+Extension!E8</f>
        <v>19616455.550000001</v>
      </c>
      <c r="F8" s="33">
        <f>Research!F8+Instruction!F8+Extension!F8</f>
        <v>9721838.7299999986</v>
      </c>
      <c r="G8" s="33">
        <f>Research!G8+Instruction!G8+Extension!G8</f>
        <v>29135188.289999999</v>
      </c>
      <c r="H8" s="33">
        <f>Research!H8+Instruction!H8+Extension!H8</f>
        <v>18926192.689999998</v>
      </c>
      <c r="I8" s="33">
        <f>Research!I8+Instruction!I8+Extension!I8</f>
        <v>2277402.33</v>
      </c>
      <c r="J8" s="33">
        <f>Research!J8+Instruction!J8+Extension!J8</f>
        <v>36439.74</v>
      </c>
      <c r="K8" s="33">
        <f>Research!K8+Instruction!K8+Extension!K8</f>
        <v>227677476.63999999</v>
      </c>
      <c r="L8" s="33">
        <f>Research!L8+Instruction!L8+Extension!L8</f>
        <v>235892670.63999999</v>
      </c>
      <c r="M8" s="33">
        <f>Research!M8+Instruction!M8+Extension!M8</f>
        <v>364764.93</v>
      </c>
      <c r="N8" s="33">
        <f>Research!N8+Instruction!N8+Extension!N8</f>
        <v>653736.28</v>
      </c>
      <c r="O8" s="33">
        <f>Research!O8+Instruction!O8+Extension!O8</f>
        <v>25364027.460000001</v>
      </c>
      <c r="P8" s="33">
        <f>Research!P8+Instruction!P8+Extension!P8</f>
        <v>254060005.31</v>
      </c>
      <c r="Q8" s="33">
        <f>Research!Q8+Instruction!Q8+Extension!Q8</f>
        <v>256768120.28000003</v>
      </c>
    </row>
    <row r="9" spans="1:17" ht="11.25" customHeight="1" x14ac:dyDescent="0.2">
      <c r="A9" s="2" t="s">
        <v>15</v>
      </c>
      <c r="B9" s="33">
        <f>Research!B9+Instruction!B9+Extension!B9</f>
        <v>5839277.3200000003</v>
      </c>
      <c r="C9" s="33">
        <f>Research!C9+Instruction!C9+Extension!C9</f>
        <v>54298630.280000001</v>
      </c>
      <c r="D9" s="33">
        <f>Research!D9+Instruction!D9+Extension!D9</f>
        <v>24878113.420000002</v>
      </c>
      <c r="E9" s="33">
        <f>Research!E9+Instruction!E9+Extension!E9</f>
        <v>13200697.99</v>
      </c>
      <c r="F9" s="33">
        <f>Research!F9+Instruction!F9+Extension!F9</f>
        <v>5914343.3200000003</v>
      </c>
      <c r="G9" s="33">
        <f>Research!G9+Instruction!G9+Extension!G9</f>
        <v>18438590.899999999</v>
      </c>
      <c r="H9" s="33">
        <f>Research!H9+Instruction!H9+Extension!H9</f>
        <v>11971393.18</v>
      </c>
      <c r="I9" s="33">
        <f>Research!I9+Instruction!I9+Extension!I9</f>
        <v>1427504.71</v>
      </c>
      <c r="J9" s="33">
        <f>Research!J9+Instruction!J9+Extension!J9</f>
        <v>0</v>
      </c>
      <c r="K9" s="33">
        <f>Research!K9+Instruction!K9+Extension!K9</f>
        <v>135968551.11999997</v>
      </c>
      <c r="L9" s="33">
        <f>Research!L9+Instruction!L9+Extension!L9</f>
        <v>139185365.78000003</v>
      </c>
      <c r="M9" s="33">
        <f>Research!M9+Instruction!M9+Extension!M9</f>
        <v>0</v>
      </c>
      <c r="N9" s="33">
        <f>Research!N9+Instruction!N9+Extension!N9</f>
        <v>0</v>
      </c>
      <c r="O9" s="33">
        <f>Research!O9+Instruction!O9+Extension!O9</f>
        <v>10377080.91</v>
      </c>
      <c r="P9" s="33">
        <f>Research!P9+Instruction!P9+Extension!P9</f>
        <v>146345632.02999997</v>
      </c>
      <c r="Q9" s="33">
        <f>Research!Q9+Instruction!Q9+Extension!Q9</f>
        <v>148753873.15000004</v>
      </c>
    </row>
    <row r="10" spans="1:17" ht="11.25" customHeight="1" x14ac:dyDescent="0.2">
      <c r="A10" s="2" t="s">
        <v>16</v>
      </c>
      <c r="B10" s="33">
        <f>Research!B10+Instruction!B10+Extension!B10</f>
        <v>624427.78</v>
      </c>
      <c r="C10" s="33">
        <f>Research!C10+Instruction!C10+Extension!C10</f>
        <v>1528289.19</v>
      </c>
      <c r="D10" s="33">
        <f>Research!D10+Instruction!D10+Extension!D10</f>
        <v>183521.32</v>
      </c>
      <c r="E10" s="33">
        <f>Research!E10+Instruction!E10+Extension!E10</f>
        <v>0</v>
      </c>
      <c r="F10" s="33">
        <f>Research!F10+Instruction!F10+Extension!F10</f>
        <v>98051.96</v>
      </c>
      <c r="G10" s="33">
        <f>Research!G10+Instruction!G10+Extension!G10</f>
        <v>747207.05</v>
      </c>
      <c r="H10" s="33">
        <f>Research!H10+Instruction!H10+Extension!H10</f>
        <v>570569.05000000005</v>
      </c>
      <c r="I10" s="33">
        <f>Research!I10+Instruction!I10+Extension!I10</f>
        <v>-19385</v>
      </c>
      <c r="J10" s="33">
        <f>Research!J10+Instruction!J10+Extension!J10</f>
        <v>0</v>
      </c>
      <c r="K10" s="33">
        <f>Research!K10+Instruction!K10+Extension!K10</f>
        <v>3732681.3500000006</v>
      </c>
      <c r="L10" s="33">
        <f>Research!L10+Instruction!L10+Extension!L10</f>
        <v>4313745.42</v>
      </c>
      <c r="M10" s="33">
        <f>Research!M10+Instruction!M10+Extension!M10</f>
        <v>0</v>
      </c>
      <c r="N10" s="33">
        <f>Research!N10+Instruction!N10+Extension!N10</f>
        <v>1000</v>
      </c>
      <c r="O10" s="33">
        <f>Research!O10+Instruction!O10+Extension!O10</f>
        <v>1446800.69</v>
      </c>
      <c r="P10" s="33">
        <f>Research!P10+Instruction!P10+Extension!P10</f>
        <v>5180482.040000001</v>
      </c>
      <c r="Q10" s="33">
        <f>Research!Q10+Instruction!Q10+Extension!Q10</f>
        <v>5634284.6099999994</v>
      </c>
    </row>
    <row r="11" spans="1:17" ht="11.25" customHeight="1" x14ac:dyDescent="0.2">
      <c r="A11" s="2" t="s">
        <v>17</v>
      </c>
      <c r="B11" s="33">
        <f>Research!B11+Instruction!B11+Extension!B11</f>
        <v>0</v>
      </c>
      <c r="C11" s="33">
        <f>Research!C11+Instruction!C11+Extension!C11</f>
        <v>7671215.9400000004</v>
      </c>
      <c r="D11" s="33">
        <f>Research!D11+Instruction!D11+Extension!D11</f>
        <v>0</v>
      </c>
      <c r="E11" s="33">
        <f>Research!E11+Instruction!E11+Extension!E11</f>
        <v>0</v>
      </c>
      <c r="F11" s="33">
        <f>Research!F11+Instruction!F11+Extension!F11</f>
        <v>0</v>
      </c>
      <c r="G11" s="33">
        <f>Research!G11+Instruction!G11+Extension!G11</f>
        <v>0</v>
      </c>
      <c r="H11" s="33">
        <f>Research!H11+Instruction!H11+Extension!H11</f>
        <v>0</v>
      </c>
      <c r="I11" s="33">
        <f>Research!I11+Instruction!I11+Extension!I11</f>
        <v>0</v>
      </c>
      <c r="J11" s="33">
        <f>Research!J11+Instruction!J11+Extension!J11</f>
        <v>0</v>
      </c>
      <c r="K11" s="33">
        <f>Research!K11+Instruction!K11+Extension!K11</f>
        <v>7671215.9400000004</v>
      </c>
      <c r="L11" s="33">
        <f>Research!L11+Instruction!L11+Extension!L11</f>
        <v>7873442.7000000002</v>
      </c>
      <c r="M11" s="33">
        <f>Research!M11+Instruction!M11+Extension!M11</f>
        <v>0</v>
      </c>
      <c r="N11" s="33">
        <f>Research!N11+Instruction!N11+Extension!N11</f>
        <v>0</v>
      </c>
      <c r="O11" s="33">
        <f>Research!O11+Instruction!O11+Extension!O11</f>
        <v>0</v>
      </c>
      <c r="P11" s="33">
        <f>Research!P11+Instruction!P11+Extension!P11</f>
        <v>7671215.9400000004</v>
      </c>
      <c r="Q11" s="33">
        <f>Research!Q11+Instruction!Q11+Extension!Q11</f>
        <v>7873442.7000000002</v>
      </c>
    </row>
    <row r="12" spans="1:17" ht="11.25" customHeight="1" x14ac:dyDescent="0.2">
      <c r="A12" s="2" t="s">
        <v>42</v>
      </c>
      <c r="B12" s="33">
        <f>Research!B12+Instruction!B12+Extension!B12</f>
        <v>2337813.77</v>
      </c>
      <c r="C12" s="33">
        <f>Research!C12+Instruction!C12+Extension!C12</f>
        <v>22020904.920000002</v>
      </c>
      <c r="D12" s="33">
        <f>Research!D12+Instruction!D12+Extension!D12</f>
        <v>11781058.24</v>
      </c>
      <c r="E12" s="33">
        <f>Research!E12+Instruction!E12+Extension!E12</f>
        <v>6371876.1400000006</v>
      </c>
      <c r="F12" s="33">
        <f>Research!F12+Instruction!F12+Extension!F12</f>
        <v>2821106.11</v>
      </c>
      <c r="G12" s="33">
        <f>Research!G12+Instruction!G12+Extension!G12</f>
        <v>7846724.25</v>
      </c>
      <c r="H12" s="33">
        <f>Research!H12+Instruction!H12+Extension!H12</f>
        <v>5170594.83</v>
      </c>
      <c r="I12" s="33">
        <f>Research!I12+Instruction!I12+Extension!I12</f>
        <v>673047.4</v>
      </c>
      <c r="J12" s="33">
        <f>Research!J12+Instruction!J12+Extension!J12</f>
        <v>0</v>
      </c>
      <c r="K12" s="33">
        <f>Research!K12+Instruction!K12+Extension!K12</f>
        <v>59023125.660000004</v>
      </c>
      <c r="L12" s="33">
        <f>Research!L12+Instruction!L12+Extension!L12</f>
        <v>60355045.289999992</v>
      </c>
      <c r="M12" s="33">
        <f>Research!M12+Instruction!M12+Extension!M12</f>
        <v>0</v>
      </c>
      <c r="N12" s="33">
        <f>Research!N12+Instruction!N12+Extension!N12</f>
        <v>0</v>
      </c>
      <c r="O12" s="33">
        <f>Research!O12+Instruction!O12+Extension!O12</f>
        <v>3647701.6</v>
      </c>
      <c r="P12" s="33">
        <f>Research!P12+Instruction!P12+Extension!P12</f>
        <v>62670827.260000005</v>
      </c>
      <c r="Q12" s="33">
        <f>Research!Q12+Instruction!Q12+Extension!Q12</f>
        <v>62827778.269999996</v>
      </c>
    </row>
    <row r="13" spans="1:17" x14ac:dyDescent="0.2">
      <c r="A13" s="8" t="s">
        <v>27</v>
      </c>
      <c r="B13" s="33">
        <f>Research!B13+Instruction!B13+Extension!B13</f>
        <v>267273.95</v>
      </c>
      <c r="C13" s="33">
        <f>Research!C13+Instruction!C13+Extension!C13</f>
        <v>640532.99</v>
      </c>
      <c r="D13" s="33">
        <f>Research!D13+Instruction!D13+Extension!D13</f>
        <v>121262.86</v>
      </c>
      <c r="E13" s="33">
        <f>Research!E13+Instruction!E13+Extension!E13</f>
        <v>0</v>
      </c>
      <c r="F13" s="33">
        <f>Research!F13+Instruction!F13+Extension!F13</f>
        <v>47158.17</v>
      </c>
      <c r="G13" s="33">
        <f>Research!G13+Instruction!G13+Extension!G13</f>
        <v>315778.64</v>
      </c>
      <c r="H13" s="33">
        <f>Research!H13+Instruction!H13+Extension!H13</f>
        <v>283002.25</v>
      </c>
      <c r="I13" s="33">
        <f>Research!I13+Instruction!I13+Extension!I13</f>
        <v>-9614.9599999999991</v>
      </c>
      <c r="J13" s="33">
        <f>Research!J13+Instruction!J13+Extension!J13</f>
        <v>0</v>
      </c>
      <c r="K13" s="33">
        <f>Research!K13+Instruction!K13+Extension!K13</f>
        <v>1665393.9000000001</v>
      </c>
      <c r="L13" s="33">
        <f>Research!L13+Instruction!L13+Extension!L13</f>
        <v>1821274.6</v>
      </c>
      <c r="M13" s="33">
        <f>Research!M13+Instruction!M13+Extension!M13</f>
        <v>0</v>
      </c>
      <c r="N13" s="33">
        <f>Research!N13+Instruction!N13+Extension!N13</f>
        <v>249</v>
      </c>
      <c r="O13" s="33">
        <f>Research!O13+Instruction!O13+Extension!O13</f>
        <v>695650.55</v>
      </c>
      <c r="P13" s="33">
        <f>Research!P13+Instruction!P13+Extension!P13</f>
        <v>2361293.4500000002</v>
      </c>
      <c r="Q13" s="33">
        <f>Research!Q13+Instruction!Q13+Extension!Q13</f>
        <v>2264338.69</v>
      </c>
    </row>
    <row r="14" spans="1:17" x14ac:dyDescent="0.2">
      <c r="A14" s="2" t="s">
        <v>43</v>
      </c>
      <c r="B14" s="33">
        <f>Research!B14+Instruction!B14+Extension!B14</f>
        <v>0</v>
      </c>
      <c r="C14" s="33">
        <f>Research!C14+Instruction!C14+Extension!C14</f>
        <v>3506427.57</v>
      </c>
      <c r="D14" s="33">
        <f>Research!D14+Instruction!D14+Extension!D14</f>
        <v>0</v>
      </c>
      <c r="E14" s="33">
        <f>Research!E14+Instruction!E14+Extension!E14</f>
        <v>0</v>
      </c>
      <c r="F14" s="33">
        <f>Research!F14+Instruction!F14+Extension!F14</f>
        <v>0</v>
      </c>
      <c r="G14" s="33">
        <f>Research!G14+Instruction!G14+Extension!G14</f>
        <v>0</v>
      </c>
      <c r="H14" s="33">
        <f>Research!H14+Instruction!H14+Extension!H14</f>
        <v>0</v>
      </c>
      <c r="I14" s="33">
        <f>Research!I14+Instruction!I14+Extension!I14</f>
        <v>0</v>
      </c>
      <c r="J14" s="33">
        <f>Research!J14+Instruction!J14+Extension!J14</f>
        <v>0</v>
      </c>
      <c r="K14" s="33">
        <f>Research!K14+Instruction!K14+Extension!K14</f>
        <v>3506427.57</v>
      </c>
      <c r="L14" s="33">
        <f>Research!L14+Instruction!L14+Extension!L14</f>
        <v>3593568.14</v>
      </c>
      <c r="M14" s="33">
        <f>Research!M14+Instruction!M14+Extension!M14</f>
        <v>0</v>
      </c>
      <c r="N14" s="33">
        <f>Research!N14+Instruction!N14+Extension!N14</f>
        <v>0</v>
      </c>
      <c r="O14" s="33">
        <f>Research!O14+Instruction!O14+Extension!O14</f>
        <v>0</v>
      </c>
      <c r="P14" s="33">
        <f>Research!P14+Instruction!P14+Extension!P14</f>
        <v>3506427.57</v>
      </c>
      <c r="Q14" s="33">
        <f>Research!Q14+Instruction!Q14+Extension!Q14</f>
        <v>3593568.14</v>
      </c>
    </row>
    <row r="15" spans="1:17" x14ac:dyDescent="0.2">
      <c r="A15" s="2" t="s">
        <v>44</v>
      </c>
      <c r="B15" s="33">
        <f>Research!B15+Instruction!B15+Extension!B15</f>
        <v>0</v>
      </c>
      <c r="C15" s="33">
        <f>Research!C15+Instruction!C15+Extension!C15</f>
        <v>4464769.79</v>
      </c>
      <c r="D15" s="33">
        <f>Research!D15+Instruction!D15+Extension!D15</f>
        <v>0</v>
      </c>
      <c r="E15" s="33">
        <f>Research!E15+Instruction!E15+Extension!E15</f>
        <v>0</v>
      </c>
      <c r="F15" s="33">
        <f>Research!F15+Instruction!F15+Extension!F15</f>
        <v>0</v>
      </c>
      <c r="G15" s="33">
        <f>Research!G15+Instruction!G15+Extension!G15</f>
        <v>0</v>
      </c>
      <c r="H15" s="33">
        <f>Research!H15+Instruction!H15+Extension!H15</f>
        <v>0</v>
      </c>
      <c r="I15" s="33">
        <f>Research!I15+Instruction!I15+Extension!I15</f>
        <v>0</v>
      </c>
      <c r="J15" s="33">
        <f>Research!J15+Instruction!J15+Extension!J15</f>
        <v>0</v>
      </c>
      <c r="K15" s="33">
        <f>Research!K15+Instruction!K15+Extension!K15</f>
        <v>4464769.79</v>
      </c>
      <c r="L15" s="33">
        <f>Research!L15+Instruction!L15+Extension!L15</f>
        <v>5817358.4499999993</v>
      </c>
      <c r="M15" s="33">
        <f>Research!M15+Instruction!M15+Extension!M15</f>
        <v>0</v>
      </c>
      <c r="N15" s="33">
        <f>Research!N15+Instruction!N15+Extension!N15</f>
        <v>0</v>
      </c>
      <c r="O15" s="33">
        <f>Research!O15+Instruction!O15+Extension!O15</f>
        <v>0</v>
      </c>
      <c r="P15" s="33">
        <f>Research!P15+Instruction!P15+Extension!P15</f>
        <v>4464769.79</v>
      </c>
      <c r="Q15" s="33">
        <f>Research!Q15+Instruction!Q15+Extension!Q15</f>
        <v>5817358.4499999993</v>
      </c>
    </row>
    <row r="16" spans="1:17" x14ac:dyDescent="0.2">
      <c r="A16" s="2" t="s">
        <v>37</v>
      </c>
      <c r="B16" s="33">
        <f>Research!B16+Instruction!B16+Extension!B16</f>
        <v>2932588.41</v>
      </c>
      <c r="C16" s="33">
        <f>Research!C16+Instruction!C16+Extension!C16</f>
        <v>4139773.9800000004</v>
      </c>
      <c r="D16" s="33">
        <f>Research!D16+Instruction!D16+Extension!D16</f>
        <v>728077.58</v>
      </c>
      <c r="E16" s="33">
        <f>Research!E16+Instruction!E16+Extension!E16</f>
        <v>43881.42</v>
      </c>
      <c r="F16" s="33">
        <f>Research!F16+Instruction!F16+Extension!F16</f>
        <v>841179.17</v>
      </c>
      <c r="G16" s="33">
        <f>Research!G16+Instruction!G16+Extension!G16</f>
        <v>1786887.4500000002</v>
      </c>
      <c r="H16" s="33">
        <f>Research!H16+Instruction!H16+Extension!H16</f>
        <v>930633.38</v>
      </c>
      <c r="I16" s="33">
        <f>Research!I16+Instruction!I16+Extension!I16</f>
        <v>205850.18</v>
      </c>
      <c r="J16" s="33">
        <f>Research!J16+Instruction!J16+Extension!J16</f>
        <v>36439.74</v>
      </c>
      <c r="K16" s="33">
        <f>Research!K16+Instruction!K16+Extension!K16</f>
        <v>11645311.310000002</v>
      </c>
      <c r="L16" s="33">
        <f>Research!L16+Instruction!L16+Extension!L16</f>
        <v>12932870.260000002</v>
      </c>
      <c r="M16" s="33">
        <f>Research!M16+Instruction!M16+Extension!M16</f>
        <v>364764.93</v>
      </c>
      <c r="N16" s="33">
        <f>Research!N16+Instruction!N16+Extension!N16</f>
        <v>652487.28</v>
      </c>
      <c r="O16" s="33">
        <f>Research!O16+Instruction!O16+Extension!O16</f>
        <v>9196793.7100000009</v>
      </c>
      <c r="P16" s="33">
        <f>Research!P16+Instruction!P16+Extension!P16</f>
        <v>21859357.23</v>
      </c>
      <c r="Q16" s="33">
        <f>Research!Q16+Instruction!Q16+Extension!Q16</f>
        <v>20003476.270000003</v>
      </c>
    </row>
    <row r="17" spans="1:17" x14ac:dyDescent="0.2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x14ac:dyDescent="0.2">
      <c r="A18" s="1" t="s">
        <v>21</v>
      </c>
      <c r="B18" s="33">
        <f>Research!B18+Instruction!B18+Extension!B18</f>
        <v>1255016.4700000002</v>
      </c>
      <c r="C18" s="33">
        <f>Research!C18+Instruction!C18+Extension!C18</f>
        <v>2844068.7</v>
      </c>
      <c r="D18" s="33">
        <f>Research!D18+Instruction!D18+Extension!D18</f>
        <v>782203.94</v>
      </c>
      <c r="E18" s="33">
        <f>Research!E18+Instruction!E18+Extension!E18</f>
        <v>150813.66</v>
      </c>
      <c r="F18" s="33">
        <f>Research!F18+Instruction!F18+Extension!F18</f>
        <v>705364.63</v>
      </c>
      <c r="G18" s="33">
        <f>Research!G18+Instruction!G18+Extension!G18</f>
        <v>4091364.77</v>
      </c>
      <c r="H18" s="33">
        <f>Research!H18+Instruction!H18+Extension!H18</f>
        <v>2318235.0500000003</v>
      </c>
      <c r="I18" s="33">
        <f>Research!I18+Instruction!I18+Extension!I18</f>
        <v>0</v>
      </c>
      <c r="J18" s="33">
        <f>Research!J18+Instruction!J18+Extension!J18</f>
        <v>0</v>
      </c>
      <c r="K18" s="33">
        <f>Research!K18+Instruction!K18+Extension!K18</f>
        <v>12147067.220000001</v>
      </c>
      <c r="L18" s="33">
        <f>Research!L18+Instruction!L18+Extension!L18</f>
        <v>11143548.299999999</v>
      </c>
      <c r="M18" s="33">
        <f>Research!M18+Instruction!M18+Extension!M18</f>
        <v>0</v>
      </c>
      <c r="N18" s="33">
        <f>Research!N18+Instruction!N18+Extension!N18</f>
        <v>1187235.72</v>
      </c>
      <c r="O18" s="33">
        <f>Research!O18+Instruction!O18+Extension!O18</f>
        <v>8814031.0199999996</v>
      </c>
      <c r="P18" s="33">
        <f>Research!P18+Instruction!P18+Extension!P18</f>
        <v>22149152.670000002</v>
      </c>
      <c r="Q18" s="33">
        <f>Research!Q18+Instruction!Q18+Extension!Q18</f>
        <v>19585694.170000002</v>
      </c>
    </row>
    <row r="19" spans="1:17" x14ac:dyDescent="0.2">
      <c r="A19" s="2" t="s">
        <v>18</v>
      </c>
      <c r="B19" s="33">
        <f>Research!B19+Instruction!B19+Extension!B19</f>
        <v>1094326.07</v>
      </c>
      <c r="C19" s="33">
        <f>Research!C19+Instruction!C19+Extension!C19</f>
        <v>2638755.4499999997</v>
      </c>
      <c r="D19" s="33">
        <f>Research!D19+Instruction!D19+Extension!D19</f>
        <v>706005.10999999987</v>
      </c>
      <c r="E19" s="33">
        <f>Research!E19+Instruction!E19+Extension!E19</f>
        <v>104108.24</v>
      </c>
      <c r="F19" s="33">
        <f>Research!F19+Instruction!F19+Extension!F19</f>
        <v>627050.5</v>
      </c>
      <c r="G19" s="33">
        <f>Research!G19+Instruction!G19+Extension!G19</f>
        <v>3159846.81</v>
      </c>
      <c r="H19" s="33">
        <f>Research!H19+Instruction!H19+Extension!H19</f>
        <v>1926504.94</v>
      </c>
      <c r="I19" s="33">
        <f>Research!I19+Instruction!I19+Extension!I19</f>
        <v>0</v>
      </c>
      <c r="J19" s="33">
        <f>Research!J19+Instruction!J19+Extension!J19</f>
        <v>0</v>
      </c>
      <c r="K19" s="33">
        <f>Research!K19+Instruction!K19+Extension!K19</f>
        <v>10256597.120000001</v>
      </c>
      <c r="L19" s="33">
        <f>Research!L19+Instruction!L19+Extension!L19</f>
        <v>9449276.9499999993</v>
      </c>
      <c r="M19" s="33">
        <f>Research!M19+Instruction!M19+Extension!M19</f>
        <v>0</v>
      </c>
      <c r="N19" s="33">
        <f>Research!N19+Instruction!N19+Extension!N19</f>
        <v>1187235.72</v>
      </c>
      <c r="O19" s="33">
        <f>Research!O19+Instruction!O19+Extension!O19</f>
        <v>8752235.7699999996</v>
      </c>
      <c r="P19" s="33">
        <f>Research!P19+Instruction!P19+Extension!P19</f>
        <v>20196068.609999999</v>
      </c>
      <c r="Q19" s="33">
        <f>Research!Q19+Instruction!Q19+Extension!Q19</f>
        <v>17801629.57</v>
      </c>
    </row>
    <row r="20" spans="1:17" x14ac:dyDescent="0.2">
      <c r="A20" s="2" t="s">
        <v>41</v>
      </c>
      <c r="B20" s="33">
        <f>Research!B20+Instruction!B20+Extension!B20</f>
        <v>0</v>
      </c>
      <c r="C20" s="33">
        <f>Research!C20+Instruction!C20+Extension!C20</f>
        <v>0</v>
      </c>
      <c r="D20" s="33">
        <f>Research!D20+Instruction!D20+Extension!D20</f>
        <v>0</v>
      </c>
      <c r="E20" s="33">
        <f>Research!E20+Instruction!E20+Extension!E20</f>
        <v>0</v>
      </c>
      <c r="F20" s="33">
        <f>Research!F20+Instruction!F20+Extension!F20</f>
        <v>0</v>
      </c>
      <c r="G20" s="33">
        <f>Research!G20+Instruction!G20+Extension!G20</f>
        <v>0</v>
      </c>
      <c r="H20" s="33">
        <f>Research!H20+Instruction!H20+Extension!H20</f>
        <v>0</v>
      </c>
      <c r="I20" s="33">
        <f>Research!I20+Instruction!I20+Extension!I20</f>
        <v>0</v>
      </c>
      <c r="J20" s="33">
        <f>Research!J20+Instruction!J20+Extension!J20</f>
        <v>0</v>
      </c>
      <c r="K20" s="33">
        <f>Research!K20+Instruction!K20+Extension!K20</f>
        <v>0</v>
      </c>
      <c r="L20" s="33">
        <f>Research!L20+Instruction!L20+Extension!L20</f>
        <v>0</v>
      </c>
      <c r="M20" s="33">
        <f>Research!M20+Instruction!M20+Extension!M20</f>
        <v>0</v>
      </c>
      <c r="N20" s="33">
        <f>Research!N20+Instruction!N20+Extension!N20</f>
        <v>0</v>
      </c>
      <c r="O20" s="33">
        <f>Research!O20+Instruction!O20+Extension!O20</f>
        <v>0</v>
      </c>
      <c r="P20" s="33">
        <f>Research!P20+Instruction!P20+Extension!P20</f>
        <v>0</v>
      </c>
      <c r="Q20" s="33">
        <f>Research!Q20+Instruction!Q20+Extension!Q20</f>
        <v>0</v>
      </c>
    </row>
    <row r="21" spans="1:17" x14ac:dyDescent="0.2">
      <c r="A21" s="8" t="s">
        <v>28</v>
      </c>
      <c r="B21" s="33">
        <f>Research!B21+Instruction!B21+Extension!B21</f>
        <v>160690.40000000002</v>
      </c>
      <c r="C21" s="33">
        <f>Research!C21+Instruction!C21+Extension!C21</f>
        <v>205313.25</v>
      </c>
      <c r="D21" s="33">
        <f>Research!D21+Instruction!D21+Extension!D21</f>
        <v>76198.83</v>
      </c>
      <c r="E21" s="33">
        <f>Research!E21+Instruction!E21+Extension!E21</f>
        <v>46705.42</v>
      </c>
      <c r="F21" s="33">
        <f>Research!F21+Instruction!F21+Extension!F21</f>
        <v>78314.13</v>
      </c>
      <c r="G21" s="33">
        <f>Research!G21+Instruction!G21+Extension!G21</f>
        <v>931517.96</v>
      </c>
      <c r="H21" s="33">
        <f>Research!H21+Instruction!H21+Extension!H21</f>
        <v>391730.11000000004</v>
      </c>
      <c r="I21" s="33">
        <f>Research!I21+Instruction!I21+Extension!I21</f>
        <v>0</v>
      </c>
      <c r="J21" s="33">
        <f>Research!J21+Instruction!J21+Extension!J21</f>
        <v>0</v>
      </c>
      <c r="K21" s="33">
        <f>Research!K21+Instruction!K21+Extension!K21</f>
        <v>1890470.1</v>
      </c>
      <c r="L21" s="33">
        <f>Research!L21+Instruction!L21+Extension!L21</f>
        <v>1694271.3499999999</v>
      </c>
      <c r="M21" s="33">
        <f>Research!M21+Instruction!M21+Extension!M21</f>
        <v>0</v>
      </c>
      <c r="N21" s="33">
        <f>Research!N21+Instruction!N21+Extension!N21</f>
        <v>0</v>
      </c>
      <c r="O21" s="33">
        <f>Research!O21+Instruction!O21+Extension!O21</f>
        <v>62613.96</v>
      </c>
      <c r="P21" s="33">
        <f>Research!P21+Instruction!P21+Extension!P21</f>
        <v>1953084.0599999998</v>
      </c>
      <c r="Q21" s="33">
        <f>Research!Q21+Instruction!Q21+Extension!Q21</f>
        <v>1784064.5999999999</v>
      </c>
    </row>
    <row r="22" spans="1:17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2">
      <c r="A23" s="1" t="s">
        <v>19</v>
      </c>
      <c r="B23" s="33">
        <f>Research!B23+Instruction!B23+Extension!B23</f>
        <v>12985314.669999998</v>
      </c>
      <c r="C23" s="33">
        <f>Research!C23+Instruction!C23+Extension!C23</f>
        <v>19779100.849999998</v>
      </c>
      <c r="D23" s="33">
        <f>Research!D23+Instruction!D23+Extension!D23</f>
        <v>16689936.52</v>
      </c>
      <c r="E23" s="33">
        <f>Research!E23+Instruction!E23+Extension!E23</f>
        <v>836623.38</v>
      </c>
      <c r="F23" s="33">
        <f>Research!F23+Instruction!F23+Extension!F23</f>
        <v>9692103.8499999996</v>
      </c>
      <c r="G23" s="33">
        <f>Research!G23+Instruction!G23+Extension!G23</f>
        <v>27515630.890000001</v>
      </c>
      <c r="H23" s="33">
        <f>Research!H23+Instruction!H23+Extension!H23</f>
        <v>10549441.98</v>
      </c>
      <c r="I23" s="33">
        <f>Research!I23+Instruction!I23+Extension!I23</f>
        <v>516198.64</v>
      </c>
      <c r="J23" s="33">
        <f>Research!J23+Instruction!J23+Extension!J23</f>
        <v>205746.21000000002</v>
      </c>
      <c r="K23" s="33">
        <f>Research!K23+Instruction!K23+Extension!K23</f>
        <v>98770096.989999995</v>
      </c>
      <c r="L23" s="33">
        <f>Research!L23+Instruction!L23+Extension!L23</f>
        <v>96514964.230000004</v>
      </c>
      <c r="M23" s="33">
        <f>Research!M23+Instruction!M23+Extension!M23</f>
        <v>974445.53</v>
      </c>
      <c r="N23" s="33">
        <f>Research!N23+Instruction!N23+Extension!N23</f>
        <v>2125790.15</v>
      </c>
      <c r="O23" s="33">
        <f>Research!O23+Instruction!O23+Extension!O23</f>
        <v>30365290.43</v>
      </c>
      <c r="P23" s="33">
        <f>Research!P23+Instruction!P23+Extension!P23</f>
        <v>132235623.09999999</v>
      </c>
      <c r="Q23" s="33">
        <f>Research!Q23+Instruction!Q23+Extension!Q23</f>
        <v>138258472.49000001</v>
      </c>
    </row>
    <row r="24" spans="1:17" x14ac:dyDescent="0.2">
      <c r="A24" s="2" t="s">
        <v>18</v>
      </c>
      <c r="B24" s="33">
        <f>Research!B24+Instruction!B24+Extension!B24</f>
        <v>11680411.890000001</v>
      </c>
      <c r="C24" s="33">
        <f>Research!C24+Instruction!C24+Extension!C24</f>
        <v>16461997.469999999</v>
      </c>
      <c r="D24" s="33">
        <f>Research!D24+Instruction!D24+Extension!D24</f>
        <v>12475245.140000001</v>
      </c>
      <c r="E24" s="33">
        <f>Research!E24+Instruction!E24+Extension!E24</f>
        <v>595480.32999999996</v>
      </c>
      <c r="F24" s="33">
        <f>Research!F24+Instruction!F24+Extension!F24</f>
        <v>7620061.5300000003</v>
      </c>
      <c r="G24" s="33">
        <f>Research!G24+Instruction!G24+Extension!G24</f>
        <v>20876116.970000003</v>
      </c>
      <c r="H24" s="33">
        <f>Research!H24+Instruction!H24+Extension!H24</f>
        <v>8792618.3800000008</v>
      </c>
      <c r="I24" s="33">
        <f>Research!I24+Instruction!I24+Extension!I24</f>
        <v>489891.03</v>
      </c>
      <c r="J24" s="33">
        <f>Research!J24+Instruction!J24+Extension!J24</f>
        <v>0</v>
      </c>
      <c r="K24" s="33">
        <f>Research!K24+Instruction!K24+Extension!K24</f>
        <v>78991822.74000001</v>
      </c>
      <c r="L24" s="33">
        <f>Research!L24+Instruction!L24+Extension!L24</f>
        <v>77747926.439999998</v>
      </c>
      <c r="M24" s="33">
        <f>Research!M24+Instruction!M24+Extension!M24</f>
        <v>911169.76</v>
      </c>
      <c r="N24" s="33">
        <f>Research!N24+Instruction!N24+Extension!N24</f>
        <v>2024275.32</v>
      </c>
      <c r="O24" s="33">
        <f>Research!O24+Instruction!O24+Extension!O24</f>
        <v>27423929.82</v>
      </c>
      <c r="P24" s="33">
        <f>Research!P24+Instruction!P24+Extension!P24</f>
        <v>109351197.64000002</v>
      </c>
      <c r="Q24" s="33">
        <f>Research!Q24+Instruction!Q24+Extension!Q24</f>
        <v>114056855.87</v>
      </c>
    </row>
    <row r="25" spans="1:17" x14ac:dyDescent="0.2">
      <c r="A25" s="2" t="s">
        <v>41</v>
      </c>
      <c r="B25" s="33">
        <f>Research!B25+Instruction!B25+Extension!B25</f>
        <v>0</v>
      </c>
      <c r="C25" s="33">
        <f>Research!C25+Instruction!C25+Extension!C25</f>
        <v>0</v>
      </c>
      <c r="D25" s="33">
        <f>Research!D25+Instruction!D25+Extension!D25</f>
        <v>0</v>
      </c>
      <c r="E25" s="33">
        <f>Research!E25+Instruction!E25+Extension!E25</f>
        <v>0</v>
      </c>
      <c r="F25" s="33">
        <f>Research!F25+Instruction!F25+Extension!F25</f>
        <v>0</v>
      </c>
      <c r="G25" s="33">
        <f>Research!G25+Instruction!G25+Extension!G25</f>
        <v>0</v>
      </c>
      <c r="H25" s="33">
        <f>Research!H25+Instruction!H25+Extension!H25</f>
        <v>0</v>
      </c>
      <c r="I25" s="33">
        <f>Research!I25+Instruction!I25+Extension!I25</f>
        <v>0</v>
      </c>
      <c r="J25" s="33">
        <f>Research!J25+Instruction!J25+Extension!J25</f>
        <v>161228.20000000001</v>
      </c>
      <c r="K25" s="33">
        <f>Research!K25+Instruction!K25+Extension!K25</f>
        <v>161228.20000000001</v>
      </c>
      <c r="L25" s="33">
        <f>Research!L25+Instruction!L25+Extension!L25</f>
        <v>0</v>
      </c>
      <c r="M25" s="33">
        <f>Research!M25+Instruction!M25+Extension!M25</f>
        <v>0</v>
      </c>
      <c r="N25" s="33">
        <f>Research!N25+Instruction!N25+Extension!N25</f>
        <v>0</v>
      </c>
      <c r="O25" s="33">
        <f>Research!O25+Instruction!O25+Extension!O25</f>
        <v>0</v>
      </c>
      <c r="P25" s="33">
        <f>Research!P25+Instruction!P25+Extension!P25</f>
        <v>161228.20000000001</v>
      </c>
      <c r="Q25" s="33">
        <f>Research!Q25+Instruction!Q25+Extension!Q25</f>
        <v>0</v>
      </c>
    </row>
    <row r="26" spans="1:17" x14ac:dyDescent="0.2">
      <c r="A26" s="8" t="s">
        <v>28</v>
      </c>
      <c r="B26" s="33">
        <f>Research!B26+Instruction!B26+Extension!B26</f>
        <v>1304902.78</v>
      </c>
      <c r="C26" s="33">
        <f>Research!C26+Instruction!C26+Extension!C26</f>
        <v>3317103.3799999994</v>
      </c>
      <c r="D26" s="33">
        <f>Research!D26+Instruction!D26+Extension!D26</f>
        <v>4214691.38</v>
      </c>
      <c r="E26" s="33">
        <f>Research!E26+Instruction!E26+Extension!E26</f>
        <v>241143.05</v>
      </c>
      <c r="F26" s="33">
        <f>Research!F26+Instruction!F26+Extension!F26</f>
        <v>2072042.3199999998</v>
      </c>
      <c r="G26" s="33">
        <f>Research!G26+Instruction!G26+Extension!G26</f>
        <v>6639513.9199999999</v>
      </c>
      <c r="H26" s="33">
        <f>Research!H26+Instruction!H26+Extension!H26</f>
        <v>1756823.6</v>
      </c>
      <c r="I26" s="33">
        <f>Research!I26+Instruction!I26+Extension!I26</f>
        <v>26307.61</v>
      </c>
      <c r="J26" s="33">
        <f>Research!J26+Instruction!J26+Extension!J26</f>
        <v>44518.009999999995</v>
      </c>
      <c r="K26" s="33">
        <f>Research!K26+Instruction!K26+Extension!K26</f>
        <v>19617046.050000001</v>
      </c>
      <c r="L26" s="33">
        <f>Research!L26+Instruction!L26+Extension!L26</f>
        <v>18767037.789999999</v>
      </c>
      <c r="M26" s="33">
        <f>Research!M26+Instruction!M26+Extension!M26</f>
        <v>63275.77</v>
      </c>
      <c r="N26" s="33">
        <f>Research!N26+Instruction!N26+Extension!N26</f>
        <v>101514.83</v>
      </c>
      <c r="O26" s="33">
        <f>Research!O26+Instruction!O26+Extension!O26</f>
        <v>2941360.61</v>
      </c>
      <c r="P26" s="33">
        <f>Research!P26+Instruction!P26+Extension!P26</f>
        <v>22723197.259999998</v>
      </c>
      <c r="Q26" s="33">
        <f>Research!Q26+Instruction!Q26+Extension!Q26</f>
        <v>24201616.620000001</v>
      </c>
    </row>
    <row r="27" spans="1:17" x14ac:dyDescent="0.2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x14ac:dyDescent="0.2">
      <c r="A28" s="1" t="s">
        <v>20</v>
      </c>
      <c r="B28" s="33">
        <f>Research!B28+Instruction!B28+Extension!B28</f>
        <v>3097474</v>
      </c>
      <c r="C28" s="33">
        <f>Research!C28+Instruction!C28+Extension!C28</f>
        <v>1898104.35</v>
      </c>
      <c r="D28" s="33">
        <f>Research!D28+Instruction!D28+Extension!D28</f>
        <v>360621.79</v>
      </c>
      <c r="E28" s="33">
        <f>Research!E28+Instruction!E28+Extension!E28</f>
        <v>81561.240000000005</v>
      </c>
      <c r="F28" s="33">
        <f>Research!F28+Instruction!F28+Extension!F28</f>
        <v>1782726.14</v>
      </c>
      <c r="G28" s="33">
        <f>Research!G28+Instruction!G28+Extension!G28</f>
        <v>2434845.66</v>
      </c>
      <c r="H28" s="33">
        <f>Research!H28+Instruction!H28+Extension!H28</f>
        <v>434374.06</v>
      </c>
      <c r="I28" s="33">
        <f>Research!I28+Instruction!I28+Extension!I28</f>
        <v>0</v>
      </c>
      <c r="J28" s="33">
        <f>Research!J28+Instruction!J28+Extension!J28</f>
        <v>0</v>
      </c>
      <c r="K28" s="33">
        <f>Research!K28+Instruction!K28+Extension!K28</f>
        <v>10089707.239999998</v>
      </c>
      <c r="L28" s="33">
        <f>Research!L28+Instruction!L28+Extension!L28</f>
        <v>10133971.280000001</v>
      </c>
      <c r="M28" s="33">
        <f>Research!M28+Instruction!M28+Extension!M28</f>
        <v>65842.880000000005</v>
      </c>
      <c r="N28" s="33">
        <f>Research!N28+Instruction!N28+Extension!N28</f>
        <v>366845.5</v>
      </c>
      <c r="O28" s="33">
        <f>Research!O28+Instruction!O28+Extension!O28</f>
        <v>5057207.2200000007</v>
      </c>
      <c r="P28" s="33">
        <f>Research!P28+Instruction!P28+Extension!P28</f>
        <v>15579602.84</v>
      </c>
      <c r="Q28" s="33">
        <f>Research!Q28+Instruction!Q28+Extension!Q28</f>
        <v>14729802.030000001</v>
      </c>
    </row>
    <row r="29" spans="1:17" x14ac:dyDescent="0.2">
      <c r="A29" s="2" t="s">
        <v>18</v>
      </c>
      <c r="B29" s="33">
        <f>Research!B29+Instruction!B29+Extension!B29</f>
        <v>2857710.65</v>
      </c>
      <c r="C29" s="33">
        <f>Research!C29+Instruction!C29+Extension!C29</f>
        <v>1865940.4</v>
      </c>
      <c r="D29" s="33">
        <f>Research!D29+Instruction!D29+Extension!D29</f>
        <v>327369.99</v>
      </c>
      <c r="E29" s="33">
        <f>Research!E29+Instruction!E29+Extension!E29</f>
        <v>77459.78</v>
      </c>
      <c r="F29" s="33">
        <f>Research!F29+Instruction!F29+Extension!F29</f>
        <v>1555300.69</v>
      </c>
      <c r="G29" s="33">
        <f>Research!G29+Instruction!G29+Extension!G29</f>
        <v>2314058.6799999997</v>
      </c>
      <c r="H29" s="33">
        <f>Research!H29+Instruction!H29+Extension!H29</f>
        <v>434374.54000000004</v>
      </c>
      <c r="I29" s="33">
        <f>Research!I29+Instruction!I29+Extension!I29</f>
        <v>0</v>
      </c>
      <c r="J29" s="33">
        <f>Research!J29+Instruction!J29+Extension!J29</f>
        <v>0</v>
      </c>
      <c r="K29" s="33">
        <f>Research!K29+Instruction!K29+Extension!K29</f>
        <v>9432214.7300000004</v>
      </c>
      <c r="L29" s="33">
        <f>Research!L29+Instruction!L29+Extension!L29</f>
        <v>9482763.1099999994</v>
      </c>
      <c r="M29" s="33">
        <f>Research!M29+Instruction!M29+Extension!M29</f>
        <v>63782.76</v>
      </c>
      <c r="N29" s="33">
        <f>Research!N29+Instruction!N29+Extension!N29</f>
        <v>366705.5</v>
      </c>
      <c r="O29" s="33">
        <f>Research!O29+Instruction!O29+Extension!O29</f>
        <v>4824376.3100000005</v>
      </c>
      <c r="P29" s="33">
        <f>Research!P29+Instruction!P29+Extension!P29</f>
        <v>14687079.300000001</v>
      </c>
      <c r="Q29" s="33">
        <f>Research!Q29+Instruction!Q29+Extension!Q29</f>
        <v>13883488</v>
      </c>
    </row>
    <row r="30" spans="1:17" x14ac:dyDescent="0.2">
      <c r="A30" s="2" t="s">
        <v>41</v>
      </c>
      <c r="B30" s="33">
        <f>Research!B30+Instruction!B30+Extension!B30</f>
        <v>0</v>
      </c>
      <c r="C30" s="33">
        <f>Research!C30+Instruction!C30+Extension!C30</f>
        <v>0</v>
      </c>
      <c r="D30" s="33">
        <f>Research!D30+Instruction!D30+Extension!D30</f>
        <v>0</v>
      </c>
      <c r="E30" s="33">
        <f>Research!E30+Instruction!E30+Extension!E30</f>
        <v>0</v>
      </c>
      <c r="F30" s="33">
        <f>Research!F30+Instruction!F30+Extension!F30</f>
        <v>0</v>
      </c>
      <c r="G30" s="33">
        <f>Research!G30+Instruction!G30+Extension!G30</f>
        <v>0</v>
      </c>
      <c r="H30" s="33">
        <f>Research!H30+Instruction!H30+Extension!H30</f>
        <v>0</v>
      </c>
      <c r="I30" s="33">
        <f>Research!I30+Instruction!I30+Extension!I30</f>
        <v>0</v>
      </c>
      <c r="J30" s="33">
        <f>Research!J30+Instruction!J30+Extension!J30</f>
        <v>0</v>
      </c>
      <c r="K30" s="33">
        <f>Research!K30+Instruction!K30+Extension!K30</f>
        <v>0</v>
      </c>
      <c r="L30" s="33">
        <f>Research!L30+Instruction!L30+Extension!L30</f>
        <v>0</v>
      </c>
      <c r="M30" s="33">
        <f>Research!M30+Instruction!M30+Extension!M30</f>
        <v>0</v>
      </c>
      <c r="N30" s="33">
        <f>Research!N30+Instruction!N30+Extension!N30</f>
        <v>0</v>
      </c>
      <c r="O30" s="33">
        <f>Research!O30+Instruction!O30+Extension!O30</f>
        <v>0</v>
      </c>
      <c r="P30" s="33">
        <f>Research!P30+Instruction!P30+Extension!P30</f>
        <v>0</v>
      </c>
      <c r="Q30" s="33">
        <f>Research!Q30+Instruction!Q30+Extension!Q30</f>
        <v>0</v>
      </c>
    </row>
    <row r="31" spans="1:17" x14ac:dyDescent="0.2">
      <c r="A31" s="8" t="s">
        <v>28</v>
      </c>
      <c r="B31" s="33">
        <f>Research!B31+Instruction!B31+Extension!B31</f>
        <v>239763.35</v>
      </c>
      <c r="C31" s="33">
        <f>Research!C31+Instruction!C31+Extension!C31</f>
        <v>32163.95</v>
      </c>
      <c r="D31" s="33">
        <f>Research!D31+Instruction!D31+Extension!D31</f>
        <v>33251.800000000003</v>
      </c>
      <c r="E31" s="33">
        <f>Research!E31+Instruction!E31+Extension!E31</f>
        <v>4101.46</v>
      </c>
      <c r="F31" s="33">
        <f>Research!F31+Instruction!F31+Extension!F31</f>
        <v>227425.45</v>
      </c>
      <c r="G31" s="33">
        <f>Research!G31+Instruction!G31+Extension!G31</f>
        <v>120786.98</v>
      </c>
      <c r="H31" s="33">
        <f>Research!H31+Instruction!H31+Extension!H31</f>
        <v>-0.48</v>
      </c>
      <c r="I31" s="33">
        <f>Research!I31+Instruction!I31+Extension!I31</f>
        <v>0</v>
      </c>
      <c r="J31" s="33">
        <f>Research!J31+Instruction!J31+Extension!J31</f>
        <v>0</v>
      </c>
      <c r="K31" s="33">
        <f>Research!K31+Instruction!K31+Extension!K31</f>
        <v>657492.51</v>
      </c>
      <c r="L31" s="33">
        <f>Research!L31+Instruction!L31+Extension!L31</f>
        <v>651208.17000000004</v>
      </c>
      <c r="M31" s="33">
        <f>Research!M31+Instruction!M31+Extension!M31</f>
        <v>2060.12</v>
      </c>
      <c r="N31" s="33">
        <f>Research!N31+Instruction!N31+Extension!N31</f>
        <v>140</v>
      </c>
      <c r="O31" s="33">
        <f>Research!O31+Instruction!O31+Extension!O31</f>
        <v>232830.91</v>
      </c>
      <c r="P31" s="33">
        <f>Research!P31+Instruction!P31+Extension!P31</f>
        <v>892523.54</v>
      </c>
      <c r="Q31" s="33">
        <f>Research!Q31+Instruction!Q31+Extension!Q31</f>
        <v>846314.03</v>
      </c>
    </row>
    <row r="32" spans="1:17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1:17" x14ac:dyDescent="0.2">
      <c r="A33" s="1" t="s">
        <v>23</v>
      </c>
      <c r="B33" s="33">
        <f>Research!B33+Instruction!B33+Extension!B33</f>
        <v>0</v>
      </c>
      <c r="C33" s="33">
        <f>Research!C33+Instruction!C33+Extension!C33</f>
        <v>13147063.09</v>
      </c>
      <c r="D33" s="33">
        <f>Research!D33+Instruction!D33+Extension!D33</f>
        <v>0</v>
      </c>
      <c r="E33" s="33">
        <f>Research!E33+Instruction!E33+Extension!E33</f>
        <v>0</v>
      </c>
      <c r="F33" s="33">
        <f>Research!F33+Instruction!F33+Extension!F33</f>
        <v>0</v>
      </c>
      <c r="G33" s="33">
        <f>Research!G33+Instruction!G33+Extension!G33</f>
        <v>0</v>
      </c>
      <c r="H33" s="33">
        <f>Research!H33+Instruction!H33+Extension!H33</f>
        <v>0</v>
      </c>
      <c r="I33" s="33">
        <f>Research!I33+Instruction!I33+Extension!I33</f>
        <v>0</v>
      </c>
      <c r="J33" s="33">
        <f>Research!J33+Instruction!J33+Extension!J33</f>
        <v>0</v>
      </c>
      <c r="K33" s="33">
        <f>Research!K33+Instruction!K33+Extension!K33</f>
        <v>13147063.09</v>
      </c>
      <c r="L33" s="33">
        <f>Research!L33+Instruction!L33+Extension!L33</f>
        <v>13637039.620000001</v>
      </c>
      <c r="M33" s="33">
        <f>Research!M33+Instruction!M33+Extension!M33</f>
        <v>0</v>
      </c>
      <c r="N33" s="33">
        <f>Research!N33+Instruction!N33+Extension!N33</f>
        <v>0</v>
      </c>
      <c r="O33" s="33">
        <f>Research!O33+Instruction!O33+Extension!O33</f>
        <v>0</v>
      </c>
      <c r="P33" s="33">
        <f>Research!P33+Instruction!P33+Extension!P33</f>
        <v>13147063.09</v>
      </c>
      <c r="Q33" s="33">
        <f>Research!Q33+Instruction!Q33+Extension!Q33</f>
        <v>13637039.620000001</v>
      </c>
    </row>
    <row r="34" spans="1:17" x14ac:dyDescent="0.2">
      <c r="A34" s="1"/>
    </row>
    <row r="35" spans="1:17" s="15" customFormat="1" x14ac:dyDescent="0.2">
      <c r="A35" s="14" t="s">
        <v>36</v>
      </c>
      <c r="B35" s="16">
        <f t="shared" ref="B35:Q35" si="0">IF((B21+B26+B31)=0,0,((B21+B26+B31)/(B19+B20+B24+B25+B29+B30)))</f>
        <v>0.10909081312502074</v>
      </c>
      <c r="C35" s="16">
        <f t="shared" si="0"/>
        <v>0.16953462931655072</v>
      </c>
      <c r="D35" s="16">
        <f t="shared" si="0"/>
        <v>0.32010241854278376</v>
      </c>
      <c r="E35" s="16">
        <f t="shared" si="0"/>
        <v>0.37571655611906263</v>
      </c>
      <c r="F35" s="16">
        <f t="shared" si="0"/>
        <v>0.24257108611113445</v>
      </c>
      <c r="G35" s="16">
        <f t="shared" si="0"/>
        <v>0.29190938534023547</v>
      </c>
      <c r="H35" s="16">
        <f t="shared" si="0"/>
        <v>0.19263492556047346</v>
      </c>
      <c r="I35" s="16">
        <f t="shared" si="0"/>
        <v>5.370094243203432E-2</v>
      </c>
      <c r="J35" s="16">
        <f t="shared" si="0"/>
        <v>0.27611801161335292</v>
      </c>
      <c r="K35" s="16">
        <f t="shared" si="0"/>
        <v>0.22424717659451548</v>
      </c>
      <c r="L35" s="16">
        <f t="shared" si="0"/>
        <v>0.21837530642917632</v>
      </c>
      <c r="M35" s="16">
        <f t="shared" si="0"/>
        <v>6.7014432661807982E-2</v>
      </c>
      <c r="N35" s="16">
        <f t="shared" si="0"/>
        <v>2.8409356690302482E-2</v>
      </c>
      <c r="O35" s="16">
        <f t="shared" si="0"/>
        <v>7.8945431694404003E-2</v>
      </c>
      <c r="P35" s="16">
        <f t="shared" si="0"/>
        <v>0.17707471355229121</v>
      </c>
      <c r="Q35" s="16">
        <f t="shared" si="0"/>
        <v>0.18410616116054154</v>
      </c>
    </row>
    <row r="36" spans="1:17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 x14ac:dyDescent="0.25">
      <c r="A37" s="3" t="s">
        <v>4</v>
      </c>
      <c r="B37" s="35">
        <f t="shared" ref="B37:Q37" si="1">+B33+B28+B23+B18+B8</f>
        <v>29339186.369999997</v>
      </c>
      <c r="C37" s="39">
        <f t="shared" si="1"/>
        <v>135938881.65000001</v>
      </c>
      <c r="D37" s="39">
        <f t="shared" si="1"/>
        <v>55524795.670000002</v>
      </c>
      <c r="E37" s="39">
        <f t="shared" si="1"/>
        <v>20685453.830000002</v>
      </c>
      <c r="F37" s="35">
        <f t="shared" si="1"/>
        <v>21902033.350000001</v>
      </c>
      <c r="G37" s="35">
        <f t="shared" si="1"/>
        <v>63177029.609999999</v>
      </c>
      <c r="H37" s="35">
        <f t="shared" si="1"/>
        <v>32228243.780000001</v>
      </c>
      <c r="I37" s="35">
        <f t="shared" si="1"/>
        <v>2793600.97</v>
      </c>
      <c r="J37" s="35">
        <f t="shared" si="1"/>
        <v>242185.95</v>
      </c>
      <c r="K37" s="35">
        <f t="shared" si="1"/>
        <v>361831411.17999995</v>
      </c>
      <c r="L37" s="35">
        <f t="shared" si="1"/>
        <v>367322194.06999999</v>
      </c>
      <c r="M37" s="35">
        <f t="shared" si="1"/>
        <v>1405053.34</v>
      </c>
      <c r="N37" s="35">
        <f t="shared" si="1"/>
        <v>4333607.6500000004</v>
      </c>
      <c r="O37" s="35">
        <f t="shared" si="1"/>
        <v>69600556.129999995</v>
      </c>
      <c r="P37" s="35">
        <f t="shared" si="1"/>
        <v>437171447.00999999</v>
      </c>
      <c r="Q37" s="35">
        <f t="shared" si="1"/>
        <v>442979128.59000003</v>
      </c>
    </row>
    <row r="38" spans="1:17" ht="12" thickTop="1" x14ac:dyDescent="0.2"/>
  </sheetData>
  <phoneticPr fontId="2" type="noConversion"/>
  <printOptions horizontalCentered="1" verticalCentered="1"/>
  <pageMargins left="0" right="0" top="0.5" bottom="0.5" header="0.25" footer="0.25"/>
  <pageSetup scale="70" fitToHeight="0" orientation="landscape" horizontalDpi="1200" verticalDpi="1200" r:id="rId1"/>
  <headerFooter alignWithMargins="0">
    <oddHeader>&amp;L11/04/15&amp;C&amp;F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38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G1" sqref="G1"/>
    </sheetView>
  </sheetViews>
  <sheetFormatPr defaultRowHeight="11.25" x14ac:dyDescent="0.2"/>
  <cols>
    <col min="1" max="1" width="27.42578125" style="8" customWidth="1"/>
    <col min="2" max="5" width="10.7109375" style="8" customWidth="1"/>
    <col min="6" max="6" width="14.140625" style="8" bestFit="1" customWidth="1"/>
    <col min="7" max="15" width="10.7109375" style="8" customWidth="1"/>
    <col min="16" max="16" width="12.85546875" style="8" bestFit="1" customWidth="1"/>
    <col min="17" max="17" width="10.7109375" style="8" customWidth="1"/>
    <col min="18" max="18" width="9.140625" style="8"/>
    <col min="19" max="19" width="11.140625" style="8" bestFit="1" customWidth="1"/>
    <col min="20" max="20" width="9.5703125" style="8" bestFit="1" customWidth="1"/>
    <col min="21" max="21" width="10.140625" style="8" bestFit="1" customWidth="1"/>
    <col min="22" max="16384" width="9.140625" style="8"/>
  </cols>
  <sheetData>
    <row r="1" spans="1:19" x14ac:dyDescent="0.2">
      <c r="A1" s="3" t="str">
        <f>'Sponsored Programs'!A1</f>
        <v>FY25 Research Report - Oklahoma State University - Final Numbers as of June 30, 2025</v>
      </c>
      <c r="F1" s="6"/>
      <c r="Q1" s="18" t="s">
        <v>46</v>
      </c>
    </row>
    <row r="2" spans="1:19" x14ac:dyDescent="0.2">
      <c r="A2" s="3" t="str">
        <f>'Sponsored Programs'!A2</f>
        <v>Sponsored Program Fund Sources and Expenditures by Agency</v>
      </c>
    </row>
    <row r="4" spans="1:19" x14ac:dyDescent="0.2">
      <c r="A4" s="7" t="s">
        <v>30</v>
      </c>
      <c r="B4" s="9"/>
      <c r="C4" s="9"/>
      <c r="D4" s="9"/>
      <c r="E4" s="9"/>
      <c r="F4" s="9"/>
      <c r="G4" s="9"/>
      <c r="H4" s="9"/>
      <c r="I4" s="9"/>
      <c r="J4" s="9"/>
      <c r="K4" s="17" t="str">
        <f>'Sponsored Programs'!K4</f>
        <v>FY25</v>
      </c>
      <c r="L4" s="17" t="s">
        <v>72</v>
      </c>
      <c r="M4" s="9"/>
      <c r="N4" s="9"/>
      <c r="O4" s="9" t="s">
        <v>24</v>
      </c>
      <c r="P4" s="17" t="str">
        <f>'Sponsored Programs'!P4</f>
        <v>FY25</v>
      </c>
      <c r="Q4" s="17" t="s">
        <v>72</v>
      </c>
    </row>
    <row r="5" spans="1:19" x14ac:dyDescent="0.2">
      <c r="B5" s="9" t="s">
        <v>0</v>
      </c>
      <c r="C5" s="9"/>
      <c r="D5" s="9" t="s">
        <v>1</v>
      </c>
      <c r="E5" s="9"/>
      <c r="F5" s="17" t="s">
        <v>48</v>
      </c>
      <c r="G5" s="9"/>
      <c r="H5" s="9" t="s">
        <v>2</v>
      </c>
      <c r="I5" s="9"/>
      <c r="J5" s="9"/>
      <c r="K5" s="17" t="s">
        <v>39</v>
      </c>
      <c r="L5" s="17" t="s">
        <v>39</v>
      </c>
      <c r="M5" s="9"/>
      <c r="N5" s="9" t="s">
        <v>3</v>
      </c>
      <c r="O5" s="9" t="s">
        <v>25</v>
      </c>
      <c r="P5" s="9" t="s">
        <v>35</v>
      </c>
      <c r="Q5" s="9" t="s">
        <v>35</v>
      </c>
    </row>
    <row r="6" spans="1:19" x14ac:dyDescent="0.2">
      <c r="B6" s="12" t="s">
        <v>5</v>
      </c>
      <c r="C6" s="12" t="s">
        <v>6</v>
      </c>
      <c r="D6" s="12" t="s">
        <v>7</v>
      </c>
      <c r="E6" s="12" t="s">
        <v>8</v>
      </c>
      <c r="F6" s="20" t="s">
        <v>45</v>
      </c>
      <c r="G6" s="12" t="s">
        <v>9</v>
      </c>
      <c r="H6" s="12" t="s">
        <v>11</v>
      </c>
      <c r="I6" s="9" t="s">
        <v>22</v>
      </c>
      <c r="J6" s="17" t="s">
        <v>40</v>
      </c>
      <c r="K6" s="17" t="s">
        <v>38</v>
      </c>
      <c r="L6" s="17" t="s">
        <v>38</v>
      </c>
      <c r="M6" s="12" t="s">
        <v>10</v>
      </c>
      <c r="N6" s="12" t="s">
        <v>12</v>
      </c>
      <c r="O6" s="12" t="s">
        <v>7</v>
      </c>
      <c r="P6" s="9" t="s">
        <v>5</v>
      </c>
      <c r="Q6" s="12" t="s">
        <v>5</v>
      </c>
      <c r="S6" s="2"/>
    </row>
    <row r="7" spans="1:19" x14ac:dyDescent="0.2">
      <c r="A7" s="3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9" ht="11.25" customHeight="1" x14ac:dyDescent="0.2">
      <c r="A8" s="3" t="s">
        <v>14</v>
      </c>
      <c r="B8" s="28">
        <f>SUM(B9:B16)</f>
        <v>8075416.0600000005</v>
      </c>
      <c r="C8" s="28">
        <f t="shared" ref="C8:J8" si="0">SUM(C9:C16)</f>
        <v>50819889.960000001</v>
      </c>
      <c r="D8" s="28">
        <f t="shared" si="0"/>
        <v>37572711.25</v>
      </c>
      <c r="E8" s="28">
        <f t="shared" si="0"/>
        <v>19594129.760000002</v>
      </c>
      <c r="F8" s="28">
        <f t="shared" si="0"/>
        <v>9199624.6599999983</v>
      </c>
      <c r="G8" s="28">
        <f t="shared" si="0"/>
        <v>19149177.41</v>
      </c>
      <c r="H8" s="28">
        <f t="shared" si="0"/>
        <v>12018484.189999999</v>
      </c>
      <c r="I8" s="28">
        <f t="shared" si="0"/>
        <v>1838178.1400000001</v>
      </c>
      <c r="J8" s="28">
        <f t="shared" si="0"/>
        <v>-0.01</v>
      </c>
      <c r="K8" s="28">
        <f>SUM(K9:K16)</f>
        <v>158267611.41999999</v>
      </c>
      <c r="L8" s="28">
        <v>163879450.89999998</v>
      </c>
      <c r="M8" s="28">
        <f>SUM(M9:M16)</f>
        <v>0</v>
      </c>
      <c r="N8" s="28">
        <f>SUM(N9:N16)</f>
        <v>0</v>
      </c>
      <c r="O8" s="28">
        <f>SUM(O9:O16)</f>
        <v>11056604.93</v>
      </c>
      <c r="P8" s="28">
        <f>SUM(P9:P16)</f>
        <v>169324216.34999999</v>
      </c>
      <c r="Q8" s="27">
        <v>171551713.59</v>
      </c>
    </row>
    <row r="9" spans="1:19" ht="11.25" customHeight="1" x14ac:dyDescent="0.2">
      <c r="A9" s="2" t="s">
        <v>15</v>
      </c>
      <c r="B9" s="28">
        <v>4849896.7</v>
      </c>
      <c r="C9" s="28">
        <v>22597022.449999999</v>
      </c>
      <c r="D9" s="28">
        <v>24878068.670000002</v>
      </c>
      <c r="E9" s="28">
        <v>13184496.4</v>
      </c>
      <c r="F9" s="28">
        <v>5715370.8799999999</v>
      </c>
      <c r="G9" s="28">
        <v>11868627.57</v>
      </c>
      <c r="H9" s="28">
        <v>7333862.5999999996</v>
      </c>
      <c r="I9" s="28">
        <v>1271506.05</v>
      </c>
      <c r="J9" s="28">
        <v>0</v>
      </c>
      <c r="K9" s="28">
        <f t="shared" ref="K9:K16" si="1">SUM(B9:J9)</f>
        <v>91698851.319999978</v>
      </c>
      <c r="L9" s="28">
        <v>93800466.74000001</v>
      </c>
      <c r="M9" s="28">
        <v>0</v>
      </c>
      <c r="N9" s="28">
        <v>0</v>
      </c>
      <c r="O9" s="28">
        <v>6848879.0099999998</v>
      </c>
      <c r="P9" s="28">
        <f t="shared" ref="P9:P16" si="2">K9+M9+N9+O9</f>
        <v>98547730.329999983</v>
      </c>
      <c r="Q9" s="27">
        <v>98831747.13000001</v>
      </c>
    </row>
    <row r="10" spans="1:19" ht="11.25" customHeight="1" x14ac:dyDescent="0.2">
      <c r="A10" s="2" t="s">
        <v>16</v>
      </c>
      <c r="B10" s="28">
        <v>624427.78</v>
      </c>
      <c r="C10" s="28">
        <v>532545.99</v>
      </c>
      <c r="D10" s="28">
        <v>183521.32</v>
      </c>
      <c r="E10" s="28">
        <v>0</v>
      </c>
      <c r="F10" s="28">
        <v>98051.96</v>
      </c>
      <c r="G10" s="28">
        <v>518934.3</v>
      </c>
      <c r="H10" s="28">
        <v>570569.05000000005</v>
      </c>
      <c r="I10" s="28">
        <v>-19385</v>
      </c>
      <c r="J10" s="28">
        <v>0</v>
      </c>
      <c r="K10" s="28">
        <f t="shared" si="1"/>
        <v>2508665.4000000004</v>
      </c>
      <c r="L10" s="28">
        <v>2984826.0500000003</v>
      </c>
      <c r="M10" s="28">
        <v>0</v>
      </c>
      <c r="N10" s="28">
        <v>0</v>
      </c>
      <c r="O10" s="28">
        <v>289496.37</v>
      </c>
      <c r="P10" s="28">
        <f t="shared" si="2"/>
        <v>2798161.7700000005</v>
      </c>
      <c r="Q10" s="27">
        <v>3170697.6300000004</v>
      </c>
    </row>
    <row r="11" spans="1:19" ht="11.25" customHeight="1" x14ac:dyDescent="0.2">
      <c r="A11" s="2" t="s">
        <v>17</v>
      </c>
      <c r="B11" s="42">
        <v>0</v>
      </c>
      <c r="C11" s="28">
        <v>7671215.9400000004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f t="shared" si="1"/>
        <v>7671215.9400000004</v>
      </c>
      <c r="L11" s="28">
        <v>7873442.7000000002</v>
      </c>
      <c r="M11" s="28">
        <v>0</v>
      </c>
      <c r="N11" s="28">
        <v>0</v>
      </c>
      <c r="O11" s="28">
        <v>0</v>
      </c>
      <c r="P11" s="28">
        <f t="shared" si="2"/>
        <v>7671215.9400000004</v>
      </c>
      <c r="Q11" s="27">
        <v>7873442.7000000002</v>
      </c>
    </row>
    <row r="12" spans="1:19" ht="11.25" customHeight="1" x14ac:dyDescent="0.2">
      <c r="A12" s="2" t="s">
        <v>42</v>
      </c>
      <c r="B12" s="28">
        <v>2045724.87</v>
      </c>
      <c r="C12" s="28">
        <v>10440165.48</v>
      </c>
      <c r="D12" s="28">
        <v>11781041.32</v>
      </c>
      <c r="E12" s="28">
        <v>6365751.9400000004</v>
      </c>
      <c r="F12" s="28">
        <v>2745894.53</v>
      </c>
      <c r="G12" s="28">
        <v>5381525.3099999996</v>
      </c>
      <c r="H12" s="28">
        <v>3426408.27</v>
      </c>
      <c r="I12" s="28">
        <v>595672.05000000005</v>
      </c>
      <c r="J12" s="28">
        <v>0</v>
      </c>
      <c r="K12" s="28">
        <f t="shared" si="1"/>
        <v>42782183.770000003</v>
      </c>
      <c r="L12" s="28">
        <v>44958325.019999996</v>
      </c>
      <c r="M12" s="28">
        <v>0</v>
      </c>
      <c r="N12" s="28">
        <v>0</v>
      </c>
      <c r="O12" s="28">
        <v>2653299.7000000002</v>
      </c>
      <c r="P12" s="28">
        <f t="shared" si="2"/>
        <v>45435483.470000006</v>
      </c>
      <c r="Q12" s="27">
        <v>46546054.209999993</v>
      </c>
    </row>
    <row r="13" spans="1:19" x14ac:dyDescent="0.2">
      <c r="A13" s="8" t="s">
        <v>27</v>
      </c>
      <c r="B13" s="28">
        <v>267273.95</v>
      </c>
      <c r="C13" s="28">
        <v>264142.81</v>
      </c>
      <c r="D13" s="28">
        <v>121262.86</v>
      </c>
      <c r="E13" s="28">
        <v>0</v>
      </c>
      <c r="F13" s="28">
        <v>47158.17</v>
      </c>
      <c r="G13" s="28">
        <v>230030.14</v>
      </c>
      <c r="H13" s="28">
        <v>283002.25</v>
      </c>
      <c r="I13" s="28">
        <v>-9614.9599999999991</v>
      </c>
      <c r="J13" s="28">
        <v>0</v>
      </c>
      <c r="K13" s="28">
        <f t="shared" si="1"/>
        <v>1203255.2200000002</v>
      </c>
      <c r="L13" s="28">
        <v>1289233.6599999999</v>
      </c>
      <c r="M13" s="28">
        <v>0</v>
      </c>
      <c r="N13" s="28">
        <v>0</v>
      </c>
      <c r="O13" s="28">
        <v>119562</v>
      </c>
      <c r="P13" s="28">
        <f t="shared" si="2"/>
        <v>1322817.2200000002</v>
      </c>
      <c r="Q13" s="27">
        <v>1351314.77</v>
      </c>
    </row>
    <row r="14" spans="1:19" x14ac:dyDescent="0.2">
      <c r="A14" s="2" t="s">
        <v>43</v>
      </c>
      <c r="B14" s="42">
        <v>0</v>
      </c>
      <c r="C14" s="28">
        <v>3506427.57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f t="shared" si="1"/>
        <v>3506427.57</v>
      </c>
      <c r="L14" s="28">
        <v>3593568.14</v>
      </c>
      <c r="M14" s="28">
        <v>0</v>
      </c>
      <c r="N14" s="28">
        <v>0</v>
      </c>
      <c r="O14" s="28">
        <v>0</v>
      </c>
      <c r="P14" s="28">
        <f t="shared" si="2"/>
        <v>3506427.57</v>
      </c>
      <c r="Q14" s="27">
        <v>3593568.14</v>
      </c>
    </row>
    <row r="15" spans="1:19" x14ac:dyDescent="0.2">
      <c r="A15" s="2" t="s">
        <v>44</v>
      </c>
      <c r="B15" s="40">
        <v>0</v>
      </c>
      <c r="C15" s="28">
        <v>2427861.58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f t="shared" si="1"/>
        <v>2427861.58</v>
      </c>
      <c r="L15" s="28">
        <v>2786576.19</v>
      </c>
      <c r="M15" s="28">
        <v>0</v>
      </c>
      <c r="N15" s="28">
        <v>0</v>
      </c>
      <c r="O15" s="28">
        <v>0</v>
      </c>
      <c r="P15" s="28">
        <f t="shared" si="2"/>
        <v>2427861.58</v>
      </c>
      <c r="Q15" s="27">
        <v>2786576.19</v>
      </c>
    </row>
    <row r="16" spans="1:19" x14ac:dyDescent="0.2">
      <c r="A16" s="2" t="s">
        <v>37</v>
      </c>
      <c r="B16" s="43">
        <v>288092.76</v>
      </c>
      <c r="C16" s="28">
        <v>3380508.14</v>
      </c>
      <c r="D16" s="28">
        <v>608817.07999999996</v>
      </c>
      <c r="E16" s="28">
        <v>43881.42</v>
      </c>
      <c r="F16" s="28">
        <v>593149.12</v>
      </c>
      <c r="G16" s="28">
        <v>1150060.0900000001</v>
      </c>
      <c r="H16" s="28">
        <v>404642.02</v>
      </c>
      <c r="I16" s="28">
        <v>0</v>
      </c>
      <c r="J16" s="28">
        <v>-0.01</v>
      </c>
      <c r="K16" s="28">
        <f t="shared" si="1"/>
        <v>6469150.620000001</v>
      </c>
      <c r="L16" s="28">
        <v>6593012.4000000013</v>
      </c>
      <c r="M16" s="28">
        <v>0</v>
      </c>
      <c r="N16" s="28">
        <v>0</v>
      </c>
      <c r="O16" s="28">
        <v>1145367.8500000001</v>
      </c>
      <c r="P16" s="28">
        <f t="shared" si="2"/>
        <v>7614518.4700000007</v>
      </c>
      <c r="Q16" s="27">
        <v>7398312.8200000012</v>
      </c>
    </row>
    <row r="17" spans="1:17" x14ac:dyDescent="0.2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27"/>
    </row>
    <row r="18" spans="1:17" x14ac:dyDescent="0.2">
      <c r="A18" s="7" t="s">
        <v>21</v>
      </c>
      <c r="B18" s="27">
        <f>SUM(B19:B21)</f>
        <v>598866.43000000005</v>
      </c>
      <c r="C18" s="27">
        <f t="shared" ref="C18:J18" si="3">SUM(C19:C21)</f>
        <v>2034464.95</v>
      </c>
      <c r="D18" s="27">
        <f t="shared" si="3"/>
        <v>581824.22</v>
      </c>
      <c r="E18" s="27">
        <f t="shared" si="3"/>
        <v>150813.66</v>
      </c>
      <c r="F18" s="27">
        <f t="shared" si="3"/>
        <v>440491.49</v>
      </c>
      <c r="G18" s="27">
        <f t="shared" si="3"/>
        <v>3985862.38</v>
      </c>
      <c r="H18" s="27">
        <f t="shared" si="3"/>
        <v>424500.77</v>
      </c>
      <c r="I18" s="27">
        <f t="shared" si="3"/>
        <v>0</v>
      </c>
      <c r="J18" s="27">
        <f t="shared" si="3"/>
        <v>0</v>
      </c>
      <c r="K18" s="27">
        <f>SUM(K19:K21)</f>
        <v>8216823.9000000004</v>
      </c>
      <c r="L18" s="27">
        <v>7875073.2400000002</v>
      </c>
      <c r="M18" s="27">
        <f>SUM(M19:M21)</f>
        <v>0</v>
      </c>
      <c r="N18" s="27">
        <f>SUM(N19:N21)</f>
        <v>0</v>
      </c>
      <c r="O18" s="27">
        <f>SUM(O19:O21)</f>
        <v>981158.82000000007</v>
      </c>
      <c r="P18" s="28">
        <f>SUM(P19:P21)</f>
        <v>9197982.7200000007</v>
      </c>
      <c r="Q18" s="27">
        <v>8440738.0899999999</v>
      </c>
    </row>
    <row r="19" spans="1:17" x14ac:dyDescent="0.2">
      <c r="A19" s="8" t="s">
        <v>18</v>
      </c>
      <c r="B19" s="27">
        <v>449015.96</v>
      </c>
      <c r="C19" s="27">
        <v>1853219.91</v>
      </c>
      <c r="D19" s="27">
        <v>506033.91</v>
      </c>
      <c r="E19" s="27">
        <v>104108.24</v>
      </c>
      <c r="F19" s="27">
        <v>393309.63</v>
      </c>
      <c r="G19" s="27">
        <v>3055218.39</v>
      </c>
      <c r="H19" s="27">
        <v>340685</v>
      </c>
      <c r="I19" s="27">
        <v>0</v>
      </c>
      <c r="J19" s="27">
        <v>0</v>
      </c>
      <c r="K19" s="27">
        <f>SUM(B19:J19)</f>
        <v>6701591.040000001</v>
      </c>
      <c r="L19" s="27">
        <v>6448394.9699999997</v>
      </c>
      <c r="M19" s="27">
        <v>0</v>
      </c>
      <c r="N19" s="27">
        <v>0</v>
      </c>
      <c r="O19" s="27">
        <v>965000.67</v>
      </c>
      <c r="P19" s="28">
        <f>K19+M19+N19+O19</f>
        <v>7666591.7100000009</v>
      </c>
      <c r="Q19" s="27">
        <v>7002973.9299999997</v>
      </c>
    </row>
    <row r="20" spans="1:17" x14ac:dyDescent="0.2">
      <c r="A20" s="2" t="s">
        <v>41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f>SUM(B20:J20)</f>
        <v>0</v>
      </c>
      <c r="L20" s="27">
        <v>0</v>
      </c>
      <c r="M20" s="27">
        <v>0</v>
      </c>
      <c r="N20" s="27">
        <v>0</v>
      </c>
      <c r="O20" s="27">
        <v>0</v>
      </c>
      <c r="P20" s="28">
        <f>K20+M20+N20+O20</f>
        <v>0</v>
      </c>
      <c r="Q20" s="27">
        <v>0</v>
      </c>
    </row>
    <row r="21" spans="1:17" x14ac:dyDescent="0.2">
      <c r="A21" s="8" t="s">
        <v>28</v>
      </c>
      <c r="B21" s="27">
        <v>149850.47</v>
      </c>
      <c r="C21" s="27">
        <v>181245.04</v>
      </c>
      <c r="D21" s="27">
        <v>75790.31</v>
      </c>
      <c r="E21" s="27">
        <v>46705.42</v>
      </c>
      <c r="F21" s="27">
        <v>47181.86</v>
      </c>
      <c r="G21" s="27">
        <v>930643.99</v>
      </c>
      <c r="H21" s="27">
        <v>83815.77</v>
      </c>
      <c r="I21" s="27">
        <v>0</v>
      </c>
      <c r="J21" s="27">
        <v>0</v>
      </c>
      <c r="K21" s="27">
        <f>SUM(B21:J21)</f>
        <v>1515232.8599999999</v>
      </c>
      <c r="L21" s="27">
        <v>1426678.27</v>
      </c>
      <c r="M21" s="27">
        <v>0</v>
      </c>
      <c r="N21" s="27">
        <v>0</v>
      </c>
      <c r="O21" s="27">
        <v>16158.15</v>
      </c>
      <c r="P21" s="28">
        <f>K21+M21+N21+O21</f>
        <v>1531391.0099999998</v>
      </c>
      <c r="Q21" s="27">
        <v>1437764.16</v>
      </c>
    </row>
    <row r="22" spans="1:17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27"/>
    </row>
    <row r="23" spans="1:17" x14ac:dyDescent="0.2">
      <c r="A23" s="7" t="s">
        <v>19</v>
      </c>
      <c r="B23" s="27">
        <f>SUM(B24:B26)</f>
        <v>5129099</v>
      </c>
      <c r="C23" s="27">
        <f t="shared" ref="C23:J23" si="4">SUM(C24:C26)</f>
        <v>14802343.169999998</v>
      </c>
      <c r="D23" s="27">
        <f t="shared" si="4"/>
        <v>16413590.26</v>
      </c>
      <c r="E23" s="27">
        <f t="shared" si="4"/>
        <v>739456.03</v>
      </c>
      <c r="F23" s="27">
        <f t="shared" si="4"/>
        <v>2897147.04</v>
      </c>
      <c r="G23" s="27">
        <f t="shared" si="4"/>
        <v>24352289.530000001</v>
      </c>
      <c r="H23" s="27">
        <f t="shared" si="4"/>
        <v>10210926.449999999</v>
      </c>
      <c r="I23" s="27">
        <f t="shared" si="4"/>
        <v>0</v>
      </c>
      <c r="J23" s="27">
        <f t="shared" si="4"/>
        <v>59008.960000000006</v>
      </c>
      <c r="K23" s="27">
        <f>SUM(K24:K26)</f>
        <v>74603860.439999998</v>
      </c>
      <c r="L23" s="27">
        <v>71135545.640000015</v>
      </c>
      <c r="M23" s="27">
        <f>SUM(M24:M26)</f>
        <v>0</v>
      </c>
      <c r="N23" s="27">
        <f>SUM(N24:N26)</f>
        <v>0</v>
      </c>
      <c r="O23" s="27">
        <f>SUM(O24:O26)</f>
        <v>7989487.4500000002</v>
      </c>
      <c r="P23" s="28">
        <f>SUM(P24:P26)</f>
        <v>82593347.890000001</v>
      </c>
      <c r="Q23" s="27">
        <v>78806566.040000021</v>
      </c>
    </row>
    <row r="24" spans="1:17" x14ac:dyDescent="0.2">
      <c r="A24" s="8" t="s">
        <v>18</v>
      </c>
      <c r="B24" s="27">
        <v>4232830.33</v>
      </c>
      <c r="C24" s="27">
        <v>12440978.369999999</v>
      </c>
      <c r="D24" s="27">
        <v>12222084.93</v>
      </c>
      <c r="E24" s="27">
        <v>524256.51</v>
      </c>
      <c r="F24" s="27">
        <v>2159845.69</v>
      </c>
      <c r="G24" s="27">
        <v>18202509.390000001</v>
      </c>
      <c r="H24" s="27">
        <v>8479221.5899999999</v>
      </c>
      <c r="I24" s="27">
        <v>0</v>
      </c>
      <c r="J24" s="27">
        <v>0</v>
      </c>
      <c r="K24" s="27">
        <f>SUM(B24:J24)</f>
        <v>58261726.810000002</v>
      </c>
      <c r="L24" s="27">
        <v>55239514.790000007</v>
      </c>
      <c r="M24" s="27">
        <v>0</v>
      </c>
      <c r="N24" s="27">
        <v>0</v>
      </c>
      <c r="O24" s="27">
        <v>6870397.9800000004</v>
      </c>
      <c r="P24" s="28">
        <f>K24+M24+N24+O24</f>
        <v>65132124.790000007</v>
      </c>
      <c r="Q24" s="27">
        <v>61565048.020000011</v>
      </c>
    </row>
    <row r="25" spans="1:17" x14ac:dyDescent="0.2">
      <c r="A25" s="2" t="s">
        <v>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38947.160000000003</v>
      </c>
      <c r="K25" s="27">
        <f>SUM(B25:J25)</f>
        <v>38947.160000000003</v>
      </c>
      <c r="L25" s="27">
        <v>0</v>
      </c>
      <c r="M25" s="27">
        <v>0</v>
      </c>
      <c r="N25" s="27">
        <v>0</v>
      </c>
      <c r="O25" s="27">
        <v>0</v>
      </c>
      <c r="P25" s="28">
        <f>K25+M25+N25+O25</f>
        <v>38947.160000000003</v>
      </c>
      <c r="Q25" s="27">
        <v>0</v>
      </c>
    </row>
    <row r="26" spans="1:17" x14ac:dyDescent="0.2">
      <c r="A26" s="8" t="s">
        <v>28</v>
      </c>
      <c r="B26" s="27">
        <v>896268.67</v>
      </c>
      <c r="C26" s="27">
        <v>2361364.7999999998</v>
      </c>
      <c r="D26" s="27">
        <v>4191505.33</v>
      </c>
      <c r="E26" s="27">
        <v>215199.52</v>
      </c>
      <c r="F26" s="27">
        <v>737301.35</v>
      </c>
      <c r="G26" s="27">
        <v>6149780.1399999997</v>
      </c>
      <c r="H26" s="27">
        <v>1731704.86</v>
      </c>
      <c r="I26" s="27">
        <v>0</v>
      </c>
      <c r="J26" s="27">
        <v>20061.8</v>
      </c>
      <c r="K26" s="27">
        <f>SUM(B26:J26)</f>
        <v>16303186.469999999</v>
      </c>
      <c r="L26" s="27">
        <v>15896030.850000001</v>
      </c>
      <c r="M26" s="27">
        <v>0</v>
      </c>
      <c r="N26" s="27">
        <v>0</v>
      </c>
      <c r="O26" s="27">
        <v>1119089.47</v>
      </c>
      <c r="P26" s="28">
        <f>K26+M26+N26+O26</f>
        <v>17422275.939999998</v>
      </c>
      <c r="Q26" s="27">
        <v>17241518.020000003</v>
      </c>
    </row>
    <row r="27" spans="1:17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27"/>
    </row>
    <row r="28" spans="1:17" x14ac:dyDescent="0.2">
      <c r="A28" s="7" t="s">
        <v>20</v>
      </c>
      <c r="B28" s="27">
        <f>SUM(B29:B31)</f>
        <v>509752.12</v>
      </c>
      <c r="C28" s="27">
        <f t="shared" ref="C28:J28" si="5">SUM(C29:C31)</f>
        <v>1225344.76</v>
      </c>
      <c r="D28" s="27">
        <f t="shared" si="5"/>
        <v>360621.79</v>
      </c>
      <c r="E28" s="27">
        <f t="shared" si="5"/>
        <v>81561.240000000005</v>
      </c>
      <c r="F28" s="27">
        <f t="shared" si="5"/>
        <v>1226094.25</v>
      </c>
      <c r="G28" s="27">
        <f t="shared" si="5"/>
        <v>1033345.44</v>
      </c>
      <c r="H28" s="27">
        <f t="shared" si="5"/>
        <v>237299.83</v>
      </c>
      <c r="I28" s="27">
        <f t="shared" si="5"/>
        <v>0</v>
      </c>
      <c r="J28" s="27">
        <f t="shared" si="5"/>
        <v>0</v>
      </c>
      <c r="K28" s="27">
        <f>SUM(K29:K31)</f>
        <v>4674019.43</v>
      </c>
      <c r="L28" s="27">
        <v>5272852</v>
      </c>
      <c r="M28" s="27">
        <f>SUM(M29:M31)</f>
        <v>0</v>
      </c>
      <c r="N28" s="27">
        <f>SUM(N29:N31)</f>
        <v>0</v>
      </c>
      <c r="O28" s="27">
        <f>SUM(O29:O31)</f>
        <v>657807.16</v>
      </c>
      <c r="P28" s="28">
        <f>SUM(P29:P31)</f>
        <v>5331826.59</v>
      </c>
      <c r="Q28" s="27">
        <v>6914683.8599999994</v>
      </c>
    </row>
    <row r="29" spans="1:17" x14ac:dyDescent="0.2">
      <c r="A29" s="8" t="s">
        <v>18</v>
      </c>
      <c r="B29" s="27">
        <v>509752.12</v>
      </c>
      <c r="C29" s="27">
        <v>1221744.1499999999</v>
      </c>
      <c r="D29" s="27">
        <v>327369.99</v>
      </c>
      <c r="E29" s="27">
        <v>77459.78</v>
      </c>
      <c r="F29" s="27">
        <v>1058101.8600000001</v>
      </c>
      <c r="G29" s="27">
        <v>1023142.71</v>
      </c>
      <c r="H29" s="27">
        <v>237300.31</v>
      </c>
      <c r="I29" s="27">
        <v>0</v>
      </c>
      <c r="J29" s="27">
        <v>0</v>
      </c>
      <c r="K29" s="27">
        <f>SUM(B29:J29)</f>
        <v>4454870.92</v>
      </c>
      <c r="L29" s="27">
        <v>4986984.46</v>
      </c>
      <c r="M29" s="27">
        <v>0</v>
      </c>
      <c r="N29" s="27">
        <v>0</v>
      </c>
      <c r="O29" s="27">
        <v>653170.26</v>
      </c>
      <c r="P29" s="28">
        <f>K29+M29+N29+O29</f>
        <v>5108041.18</v>
      </c>
      <c r="Q29" s="27">
        <v>6525518.7599999998</v>
      </c>
    </row>
    <row r="30" spans="1:17" x14ac:dyDescent="0.2">
      <c r="A30" s="2" t="s">
        <v>41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f>SUM(B30:J30)</f>
        <v>0</v>
      </c>
      <c r="L30" s="27">
        <v>0</v>
      </c>
      <c r="M30" s="27">
        <v>0</v>
      </c>
      <c r="N30" s="27">
        <v>0</v>
      </c>
      <c r="O30" s="27">
        <v>0</v>
      </c>
      <c r="P30" s="28">
        <f>K30+M30+N30+O30</f>
        <v>0</v>
      </c>
      <c r="Q30" s="27">
        <v>0</v>
      </c>
    </row>
    <row r="31" spans="1:17" x14ac:dyDescent="0.2">
      <c r="A31" s="8" t="s">
        <v>28</v>
      </c>
      <c r="B31" s="27">
        <v>0</v>
      </c>
      <c r="C31" s="27">
        <v>3600.61</v>
      </c>
      <c r="D31" s="27">
        <v>33251.800000000003</v>
      </c>
      <c r="E31" s="27">
        <v>4101.46</v>
      </c>
      <c r="F31" s="27">
        <v>167992.39</v>
      </c>
      <c r="G31" s="27">
        <v>10202.73</v>
      </c>
      <c r="H31" s="27">
        <v>-0.48</v>
      </c>
      <c r="I31" s="27">
        <v>0</v>
      </c>
      <c r="J31" s="27">
        <v>0</v>
      </c>
      <c r="K31" s="27">
        <f>SUM(B31:J31)</f>
        <v>219148.51</v>
      </c>
      <c r="L31" s="27">
        <v>285867.54000000004</v>
      </c>
      <c r="M31" s="27">
        <v>0</v>
      </c>
      <c r="N31" s="27">
        <v>0</v>
      </c>
      <c r="O31" s="27">
        <v>4636.8999999999996</v>
      </c>
      <c r="P31" s="28">
        <f>K31+M31+N31+O31</f>
        <v>223785.41</v>
      </c>
      <c r="Q31" s="27">
        <v>389165.10000000003</v>
      </c>
    </row>
    <row r="32" spans="1:17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</row>
    <row r="33" spans="1:17" x14ac:dyDescent="0.2">
      <c r="A33" s="7" t="s">
        <v>23</v>
      </c>
      <c r="B33" s="41">
        <v>0</v>
      </c>
      <c r="C33" s="27">
        <v>4870749.43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f>SUM(B33:J33)</f>
        <v>4870749.43</v>
      </c>
      <c r="L33" s="27">
        <v>5618097.1400000006</v>
      </c>
      <c r="M33" s="27">
        <v>0</v>
      </c>
      <c r="N33" s="27">
        <v>0</v>
      </c>
      <c r="O33" s="27">
        <v>0</v>
      </c>
      <c r="P33" s="37">
        <f>K33+M33+N33+O33</f>
        <v>4870749.43</v>
      </c>
      <c r="Q33" s="27">
        <v>5618097.1400000006</v>
      </c>
    </row>
    <row r="34" spans="1:17" x14ac:dyDescent="0.2">
      <c r="A34" s="7"/>
    </row>
    <row r="35" spans="1:17" s="16" customFormat="1" x14ac:dyDescent="0.2">
      <c r="A35" s="14" t="s">
        <v>36</v>
      </c>
      <c r="B35" s="16">
        <f>IF((B21+B26+B31)=0,0,((B21+B26+B31)/(B19+B20+B24+B25+B29+B30)))</f>
        <v>0.20150232305815041</v>
      </c>
      <c r="C35" s="16">
        <f t="shared" ref="C35:I35" si="6">IF((C21+C26+C31)=0,0,((C21+C26+C31)/(C19+C20+C24+C25+C29+C30)))</f>
        <v>0.16410285494981691</v>
      </c>
      <c r="D35" s="16">
        <f t="shared" si="6"/>
        <v>0.32940531725766098</v>
      </c>
      <c r="E35" s="16">
        <f t="shared" si="6"/>
        <v>0.3768732718881278</v>
      </c>
      <c r="F35" s="16">
        <f t="shared" si="6"/>
        <v>0.26375180512621371</v>
      </c>
      <c r="G35" s="16">
        <f t="shared" si="6"/>
        <v>0.31823832301266608</v>
      </c>
      <c r="H35" s="16">
        <f t="shared" si="6"/>
        <v>0.2004503341974003</v>
      </c>
      <c r="I35" s="16">
        <f t="shared" si="6"/>
        <v>0</v>
      </c>
      <c r="J35" s="16">
        <f>IF((J21+J26+J31)=0,0,((J21+J26+J31)/(J19+J20+J24+J25+J29+J30)))</f>
        <v>0.5151030267675486</v>
      </c>
      <c r="K35" s="16">
        <f>IF((K21+K26+K31)=0,0,((K21+K26+K31)/(K19+K20+K24+K25+K29+K30)))</f>
        <v>0.25969351598629908</v>
      </c>
      <c r="L35" s="16">
        <v>0.26409605693409677</v>
      </c>
      <c r="M35" s="16">
        <f>IF((M21+M26+M31)=0,0,((M21+M26+M31)/(M19+M20+M24+M25+M29+M30)))</f>
        <v>0</v>
      </c>
      <c r="N35" s="16">
        <f>IF((N21+N26+N31)=0,0,((N21+N26+N31)/(N19+N20+N24+N25+N29+N30)))</f>
        <v>0</v>
      </c>
      <c r="O35" s="16">
        <f>IF((O21+O26+O31)=0,0,((O21+O26+O31)/(O19+O20+O24+O25+O29+O30)))</f>
        <v>0.13428465175763057</v>
      </c>
      <c r="P35" s="16">
        <f>IF((P21+P26+P31)=0,0,((P21+P26+P31)/(P19+P20+P24+P25+P29+P30)))</f>
        <v>0.24603603751310943</v>
      </c>
      <c r="Q35" s="16">
        <v>0.25392926075545547</v>
      </c>
    </row>
    <row r="36" spans="1:17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ht="12" thickBot="1" x14ac:dyDescent="0.25">
      <c r="A37" s="3" t="s">
        <v>4</v>
      </c>
      <c r="B37" s="32">
        <f t="shared" ref="B37:P37" si="7">+B33+B28+B23+B18+B8</f>
        <v>14313133.609999999</v>
      </c>
      <c r="C37" s="31">
        <f t="shared" si="7"/>
        <v>73752792.269999996</v>
      </c>
      <c r="D37" s="31">
        <f t="shared" si="7"/>
        <v>54928747.519999996</v>
      </c>
      <c r="E37" s="31">
        <f t="shared" si="7"/>
        <v>20565960.690000001</v>
      </c>
      <c r="F37" s="31">
        <f t="shared" si="7"/>
        <v>13763357.439999998</v>
      </c>
      <c r="G37" s="32">
        <f t="shared" si="7"/>
        <v>48520674.760000005</v>
      </c>
      <c r="H37" s="32">
        <f t="shared" si="7"/>
        <v>22891211.239999998</v>
      </c>
      <c r="I37" s="32">
        <f t="shared" si="7"/>
        <v>1838178.1400000001</v>
      </c>
      <c r="J37" s="32">
        <f t="shared" si="7"/>
        <v>59008.950000000004</v>
      </c>
      <c r="K37" s="32">
        <f t="shared" si="7"/>
        <v>250633064.62</v>
      </c>
      <c r="L37" s="32">
        <v>253781018.91999999</v>
      </c>
      <c r="M37" s="32">
        <f t="shared" si="7"/>
        <v>0</v>
      </c>
      <c r="N37" s="32">
        <f t="shared" si="7"/>
        <v>0</v>
      </c>
      <c r="O37" s="32">
        <f t="shared" si="7"/>
        <v>20685058.359999999</v>
      </c>
      <c r="P37" s="32">
        <f t="shared" si="7"/>
        <v>271318122.98000002</v>
      </c>
      <c r="Q37" s="32">
        <v>271331798.72000003</v>
      </c>
    </row>
    <row r="38" spans="1:17" ht="12" thickTop="1" x14ac:dyDescent="0.2"/>
  </sheetData>
  <phoneticPr fontId="0" type="noConversion"/>
  <printOptions horizontalCentered="1" verticalCentered="1"/>
  <pageMargins left="0" right="0" top="0.5" bottom="0.5" header="0.25" footer="0.25"/>
  <pageSetup scale="70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40"/>
  <sheetViews>
    <sheetView zoomScaleNormal="100" workbookViewId="0">
      <pane xSplit="1" ySplit="6" topLeftCell="C7" activePane="bottomRight" state="frozen"/>
      <selection activeCell="O2" sqref="O2"/>
      <selection pane="topRight" activeCell="O2" sqref="O2"/>
      <selection pane="bottomLeft" activeCell="O2" sqref="O2"/>
      <selection pane="bottomRight" activeCell="F1" sqref="F1"/>
    </sheetView>
  </sheetViews>
  <sheetFormatPr defaultRowHeight="11.25" x14ac:dyDescent="0.2"/>
  <cols>
    <col min="1" max="1" width="27.140625" style="8" customWidth="1"/>
    <col min="2" max="5" width="10.7109375" style="8" customWidth="1"/>
    <col min="6" max="6" width="14.140625" style="8" bestFit="1" customWidth="1"/>
    <col min="7" max="15" width="10.7109375" style="8" customWidth="1"/>
    <col min="16" max="16" width="13.5703125" style="8" bestFit="1" customWidth="1"/>
    <col min="17" max="17" width="10.7109375" style="8" customWidth="1"/>
    <col min="18" max="18" width="9.140625" style="8"/>
    <col min="19" max="19" width="11.140625" style="8" bestFit="1" customWidth="1"/>
    <col min="20" max="16384" width="9.140625" style="8"/>
  </cols>
  <sheetData>
    <row r="1" spans="1:19" x14ac:dyDescent="0.2">
      <c r="A1" s="3" t="str">
        <f>Research!A1</f>
        <v>FY25 Research Report - Oklahoma State University - Final Numbers as of June 30, 2025</v>
      </c>
      <c r="F1" s="6"/>
      <c r="Q1" s="13" t="s">
        <v>33</v>
      </c>
    </row>
    <row r="2" spans="1:19" x14ac:dyDescent="0.2">
      <c r="A2" s="3" t="str">
        <f>Research!A2</f>
        <v>Sponsored Program Fund Sources and Expenditures by Agency</v>
      </c>
    </row>
    <row r="3" spans="1:19" x14ac:dyDescent="0.2">
      <c r="Q3" s="9" t="s">
        <v>26</v>
      </c>
    </row>
    <row r="4" spans="1:19" x14ac:dyDescent="0.2">
      <c r="A4" s="7" t="s">
        <v>31</v>
      </c>
      <c r="B4" s="9"/>
      <c r="C4" s="9"/>
      <c r="D4" s="9"/>
      <c r="E4" s="9"/>
      <c r="F4" s="9"/>
      <c r="G4" s="9"/>
      <c r="H4" s="9"/>
      <c r="I4" s="9"/>
      <c r="J4" s="9"/>
      <c r="K4" s="17" t="str">
        <f>Research!K4</f>
        <v>FY25</v>
      </c>
      <c r="L4" s="17" t="s">
        <v>72</v>
      </c>
      <c r="M4" s="9"/>
      <c r="N4" s="9"/>
      <c r="O4" s="9" t="s">
        <v>24</v>
      </c>
      <c r="P4" s="17" t="str">
        <f>Research!P4</f>
        <v>FY25</v>
      </c>
      <c r="Q4" s="17" t="s">
        <v>72</v>
      </c>
    </row>
    <row r="5" spans="1:19" x14ac:dyDescent="0.2">
      <c r="B5" s="9" t="s">
        <v>0</v>
      </c>
      <c r="C5" s="9"/>
      <c r="D5" s="9" t="s">
        <v>1</v>
      </c>
      <c r="E5" s="9"/>
      <c r="F5" s="17" t="s">
        <v>48</v>
      </c>
      <c r="G5" s="9"/>
      <c r="H5" s="9" t="s">
        <v>2</v>
      </c>
      <c r="I5" s="9"/>
      <c r="J5" s="9"/>
      <c r="K5" s="17" t="s">
        <v>39</v>
      </c>
      <c r="L5" s="17" t="s">
        <v>39</v>
      </c>
      <c r="M5" s="9"/>
      <c r="N5" s="9" t="s">
        <v>3</v>
      </c>
      <c r="O5" s="9" t="s">
        <v>25</v>
      </c>
      <c r="P5" s="9" t="s">
        <v>35</v>
      </c>
      <c r="Q5" s="9" t="s">
        <v>35</v>
      </c>
    </row>
    <row r="6" spans="1:19" x14ac:dyDescent="0.2">
      <c r="B6" s="12" t="s">
        <v>5</v>
      </c>
      <c r="C6" s="12" t="s">
        <v>6</v>
      </c>
      <c r="D6" s="12" t="s">
        <v>7</v>
      </c>
      <c r="E6" s="12" t="s">
        <v>8</v>
      </c>
      <c r="F6" s="20" t="s">
        <v>45</v>
      </c>
      <c r="G6" s="12" t="s">
        <v>9</v>
      </c>
      <c r="H6" s="12" t="s">
        <v>11</v>
      </c>
      <c r="I6" s="9" t="s">
        <v>22</v>
      </c>
      <c r="J6" s="17" t="s">
        <v>40</v>
      </c>
      <c r="K6" s="17" t="s">
        <v>38</v>
      </c>
      <c r="L6" s="17" t="s">
        <v>38</v>
      </c>
      <c r="M6" s="12" t="s">
        <v>10</v>
      </c>
      <c r="N6" s="12" t="s">
        <v>12</v>
      </c>
      <c r="O6" s="12" t="s">
        <v>7</v>
      </c>
      <c r="P6" s="9" t="s">
        <v>5</v>
      </c>
      <c r="Q6" s="12" t="s">
        <v>5</v>
      </c>
      <c r="S6" s="2"/>
    </row>
    <row r="7" spans="1:19" x14ac:dyDescent="0.2">
      <c r="A7" s="3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9" ht="11.25" customHeight="1" x14ac:dyDescent="0.2">
      <c r="A8" s="3" t="s">
        <v>14</v>
      </c>
      <c r="B8" s="28">
        <f t="shared" ref="B8:K8" si="0">SUM(B9:B16)</f>
        <v>445589.76000000001</v>
      </c>
      <c r="C8" s="28">
        <f t="shared" si="0"/>
        <v>94440.1</v>
      </c>
      <c r="D8" s="28">
        <f t="shared" si="0"/>
        <v>84186.52</v>
      </c>
      <c r="E8" s="28">
        <f t="shared" si="0"/>
        <v>0</v>
      </c>
      <c r="F8" s="28">
        <f t="shared" si="0"/>
        <v>31728.65</v>
      </c>
      <c r="G8" s="28">
        <f t="shared" si="0"/>
        <v>351625.99</v>
      </c>
      <c r="H8" s="28">
        <f t="shared" si="0"/>
        <v>439119.78</v>
      </c>
      <c r="I8" s="28">
        <f t="shared" si="0"/>
        <v>205850.18</v>
      </c>
      <c r="J8" s="28">
        <f t="shared" si="0"/>
        <v>36439.75</v>
      </c>
      <c r="K8" s="27">
        <f t="shared" si="0"/>
        <v>1688980.73</v>
      </c>
      <c r="L8" s="27">
        <v>1981821.3399999999</v>
      </c>
      <c r="M8" s="28">
        <f>SUM(M9:M16)</f>
        <v>316136.62</v>
      </c>
      <c r="N8" s="28">
        <f>SUM(N9:N16)</f>
        <v>576957.74</v>
      </c>
      <c r="O8" s="28">
        <f>SUM(O9:O16)</f>
        <v>2355870.06</v>
      </c>
      <c r="P8" s="28">
        <f>SUM(P9:P16)</f>
        <v>4937945.1500000004</v>
      </c>
      <c r="Q8" s="27">
        <v>7100611.8300000001</v>
      </c>
    </row>
    <row r="9" spans="1:19" ht="11.25" customHeight="1" x14ac:dyDescent="0.2">
      <c r="A9" s="2" t="s">
        <v>15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7">
        <f t="shared" ref="K9:K16" si="1">SUM(B9:J9)</f>
        <v>0</v>
      </c>
      <c r="L9" s="27">
        <v>0</v>
      </c>
      <c r="M9" s="28">
        <v>0</v>
      </c>
      <c r="N9" s="28">
        <v>0</v>
      </c>
      <c r="O9" s="28">
        <v>0</v>
      </c>
      <c r="P9" s="28">
        <f t="shared" ref="P9:P16" si="2">K9+M9+N9+O9</f>
        <v>0</v>
      </c>
      <c r="Q9" s="27">
        <v>0</v>
      </c>
    </row>
    <row r="10" spans="1:19" ht="11.25" customHeight="1" x14ac:dyDescent="0.2">
      <c r="A10" s="2" t="s">
        <v>16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172185.75</v>
      </c>
      <c r="H10" s="28">
        <v>0</v>
      </c>
      <c r="I10" s="28">
        <v>0</v>
      </c>
      <c r="J10" s="28">
        <v>0</v>
      </c>
      <c r="K10" s="27">
        <f t="shared" si="1"/>
        <v>172185.75</v>
      </c>
      <c r="L10" s="27">
        <v>247578.51</v>
      </c>
      <c r="M10" s="28">
        <v>0</v>
      </c>
      <c r="N10" s="28">
        <v>1000</v>
      </c>
      <c r="O10" s="28">
        <v>1157304.3200000001</v>
      </c>
      <c r="P10" s="28">
        <f t="shared" si="2"/>
        <v>1330490.07</v>
      </c>
      <c r="Q10" s="27">
        <v>1382246.12</v>
      </c>
    </row>
    <row r="11" spans="1:19" ht="11.25" customHeight="1" x14ac:dyDescent="0.2">
      <c r="A11" s="2" t="s">
        <v>17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7">
        <f t="shared" si="1"/>
        <v>0</v>
      </c>
      <c r="L11" s="27">
        <v>0</v>
      </c>
      <c r="M11" s="28">
        <v>0</v>
      </c>
      <c r="N11" s="28">
        <v>0</v>
      </c>
      <c r="O11" s="28">
        <v>0</v>
      </c>
      <c r="P11" s="28">
        <f t="shared" si="2"/>
        <v>0</v>
      </c>
      <c r="Q11" s="27">
        <v>0</v>
      </c>
    </row>
    <row r="12" spans="1:19" ht="11.25" customHeight="1" x14ac:dyDescent="0.2">
      <c r="A12" s="2" t="s">
        <v>42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7">
        <f t="shared" si="1"/>
        <v>0</v>
      </c>
      <c r="L12" s="27">
        <v>0</v>
      </c>
      <c r="M12" s="28">
        <v>0</v>
      </c>
      <c r="N12" s="28">
        <v>0</v>
      </c>
      <c r="O12" s="28">
        <v>0</v>
      </c>
      <c r="P12" s="28">
        <f t="shared" si="2"/>
        <v>0</v>
      </c>
      <c r="Q12" s="27">
        <v>0</v>
      </c>
    </row>
    <row r="13" spans="1:19" x14ac:dyDescent="0.2">
      <c r="A13" s="8" t="s">
        <v>27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85748.5</v>
      </c>
      <c r="H13" s="28">
        <v>0</v>
      </c>
      <c r="I13" s="28">
        <v>0</v>
      </c>
      <c r="J13" s="28">
        <v>0</v>
      </c>
      <c r="K13" s="27">
        <f t="shared" si="1"/>
        <v>85748.5</v>
      </c>
      <c r="L13" s="27">
        <v>123294.1</v>
      </c>
      <c r="M13" s="28">
        <v>0</v>
      </c>
      <c r="N13" s="28">
        <v>249</v>
      </c>
      <c r="O13" s="28">
        <v>576088.55000000005</v>
      </c>
      <c r="P13" s="28">
        <f t="shared" si="2"/>
        <v>662086.05000000005</v>
      </c>
      <c r="Q13" s="27">
        <v>504277.07999999996</v>
      </c>
    </row>
    <row r="14" spans="1:19" x14ac:dyDescent="0.2">
      <c r="A14" s="2" t="s">
        <v>43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7">
        <f t="shared" si="1"/>
        <v>0</v>
      </c>
      <c r="L14" s="27">
        <v>0</v>
      </c>
      <c r="M14" s="28">
        <v>0</v>
      </c>
      <c r="N14" s="28">
        <v>0</v>
      </c>
      <c r="O14" s="28">
        <v>0</v>
      </c>
      <c r="P14" s="28">
        <f t="shared" si="2"/>
        <v>0</v>
      </c>
      <c r="Q14" s="27">
        <v>0</v>
      </c>
    </row>
    <row r="15" spans="1:19" x14ac:dyDescent="0.2">
      <c r="A15" s="2" t="s">
        <v>44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7">
        <f t="shared" si="1"/>
        <v>0</v>
      </c>
      <c r="L15" s="27">
        <v>0</v>
      </c>
      <c r="M15" s="28">
        <v>0</v>
      </c>
      <c r="N15" s="28">
        <v>0</v>
      </c>
      <c r="O15" s="28">
        <v>0</v>
      </c>
      <c r="P15" s="28">
        <f t="shared" si="2"/>
        <v>0</v>
      </c>
      <c r="Q15" s="27">
        <v>0</v>
      </c>
    </row>
    <row r="16" spans="1:19" x14ac:dyDescent="0.2">
      <c r="A16" s="2" t="s">
        <v>37</v>
      </c>
      <c r="B16" s="28">
        <v>445589.76000000001</v>
      </c>
      <c r="C16" s="28">
        <v>94440.1</v>
      </c>
      <c r="D16" s="28">
        <v>84186.52</v>
      </c>
      <c r="E16" s="28">
        <v>0</v>
      </c>
      <c r="F16" s="28">
        <v>31728.65</v>
      </c>
      <c r="G16" s="28">
        <v>93691.74</v>
      </c>
      <c r="H16" s="28">
        <v>439119.78</v>
      </c>
      <c r="I16" s="28">
        <v>205850.18</v>
      </c>
      <c r="J16" s="28">
        <v>36439.75</v>
      </c>
      <c r="K16" s="28">
        <f t="shared" si="1"/>
        <v>1431046.48</v>
      </c>
      <c r="L16" s="28">
        <v>1610948.73</v>
      </c>
      <c r="M16" s="28">
        <v>316136.62</v>
      </c>
      <c r="N16" s="28">
        <v>575708.74</v>
      </c>
      <c r="O16" s="28">
        <v>622477.18999999994</v>
      </c>
      <c r="P16" s="28">
        <f t="shared" si="2"/>
        <v>2945369.03</v>
      </c>
      <c r="Q16" s="28">
        <v>5214088.63</v>
      </c>
    </row>
    <row r="17" spans="1:17" x14ac:dyDescent="0.2">
      <c r="B17" s="28"/>
      <c r="C17" s="28"/>
      <c r="D17" s="28"/>
      <c r="E17" s="28"/>
      <c r="F17" s="28"/>
      <c r="G17" s="28"/>
      <c r="H17" s="28"/>
      <c r="I17" s="28"/>
      <c r="J17" s="28"/>
      <c r="K17" s="27"/>
      <c r="L17" s="27"/>
      <c r="M17" s="28"/>
      <c r="N17" s="28"/>
      <c r="O17" s="28"/>
      <c r="P17" s="28"/>
      <c r="Q17" s="27"/>
    </row>
    <row r="18" spans="1:17" x14ac:dyDescent="0.2">
      <c r="A18" s="7" t="s">
        <v>21</v>
      </c>
      <c r="B18" s="28">
        <f t="shared" ref="B18:K18" si="3">SUM(B19:B21)</f>
        <v>189464.2</v>
      </c>
      <c r="C18" s="28">
        <f t="shared" si="3"/>
        <v>25473.84</v>
      </c>
      <c r="D18" s="28">
        <f t="shared" si="3"/>
        <v>120181.51</v>
      </c>
      <c r="E18" s="28">
        <f t="shared" si="3"/>
        <v>0</v>
      </c>
      <c r="F18" s="28">
        <f t="shared" si="3"/>
        <v>112674.77</v>
      </c>
      <c r="G18" s="28">
        <f t="shared" si="3"/>
        <v>9139.66</v>
      </c>
      <c r="H18" s="28">
        <f t="shared" si="3"/>
        <v>1860989.51</v>
      </c>
      <c r="I18" s="28">
        <f t="shared" si="3"/>
        <v>0</v>
      </c>
      <c r="J18" s="28">
        <f t="shared" si="3"/>
        <v>0</v>
      </c>
      <c r="K18" s="27">
        <f t="shared" si="3"/>
        <v>2317923.4899999998</v>
      </c>
      <c r="L18" s="27">
        <v>1906584.78</v>
      </c>
      <c r="M18" s="28">
        <f>SUM(M19:M21)</f>
        <v>0</v>
      </c>
      <c r="N18" s="28">
        <f>SUM(N19:N21)</f>
        <v>1187235.72</v>
      </c>
      <c r="O18" s="28">
        <v>287561.5</v>
      </c>
      <c r="P18" s="28">
        <f>SUM(P19:P21)</f>
        <v>3793539.42</v>
      </c>
      <c r="Q18" s="27">
        <v>3641125.44</v>
      </c>
    </row>
    <row r="19" spans="1:17" x14ac:dyDescent="0.2">
      <c r="A19" s="8" t="s">
        <v>18</v>
      </c>
      <c r="B19" s="28">
        <v>185050.66</v>
      </c>
      <c r="C19" s="28">
        <v>25652.16</v>
      </c>
      <c r="D19" s="28">
        <v>120181.51</v>
      </c>
      <c r="E19" s="28">
        <v>0</v>
      </c>
      <c r="F19" s="28">
        <v>104566.19</v>
      </c>
      <c r="G19" s="28">
        <v>9139.66</v>
      </c>
      <c r="H19" s="28">
        <v>1553075.17</v>
      </c>
      <c r="I19" s="28">
        <v>0</v>
      </c>
      <c r="J19" s="28">
        <v>0</v>
      </c>
      <c r="K19" s="27">
        <f>SUM(B19:J19)</f>
        <v>1997665.3499999999</v>
      </c>
      <c r="L19" s="27">
        <v>1683225.1300000001</v>
      </c>
      <c r="M19" s="28">
        <v>0</v>
      </c>
      <c r="N19" s="28">
        <v>1187235.72</v>
      </c>
      <c r="O19" s="28">
        <v>287561.5</v>
      </c>
      <c r="P19" s="28">
        <f>K19+M19+N19+O19</f>
        <v>3472462.57</v>
      </c>
      <c r="Q19" s="27">
        <v>3399208.51</v>
      </c>
    </row>
    <row r="20" spans="1:17" x14ac:dyDescent="0.2">
      <c r="A20" s="2" t="s">
        <v>41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7">
        <f>SUM(B20:J20)</f>
        <v>0</v>
      </c>
      <c r="L20" s="27">
        <v>0</v>
      </c>
      <c r="M20" s="28">
        <v>0</v>
      </c>
      <c r="N20" s="28">
        <v>0</v>
      </c>
      <c r="O20" s="28">
        <v>0</v>
      </c>
      <c r="P20" s="28">
        <f>K20+M20+N20+O20</f>
        <v>0</v>
      </c>
      <c r="Q20" s="27">
        <v>0</v>
      </c>
    </row>
    <row r="21" spans="1:17" x14ac:dyDescent="0.2">
      <c r="A21" s="8" t="s">
        <v>28</v>
      </c>
      <c r="B21" s="28">
        <v>4413.54</v>
      </c>
      <c r="C21" s="28">
        <v>-178.32</v>
      </c>
      <c r="D21" s="28">
        <v>0</v>
      </c>
      <c r="E21" s="28">
        <v>0</v>
      </c>
      <c r="F21" s="28">
        <v>8108.58</v>
      </c>
      <c r="G21" s="28">
        <v>0</v>
      </c>
      <c r="H21" s="28">
        <v>307914.34000000003</v>
      </c>
      <c r="I21" s="28">
        <v>0</v>
      </c>
      <c r="J21" s="28">
        <v>0</v>
      </c>
      <c r="K21" s="27">
        <f>SUM(B21:J21)</f>
        <v>320258.14</v>
      </c>
      <c r="L21" s="27">
        <v>223359.65</v>
      </c>
      <c r="M21" s="28">
        <v>0</v>
      </c>
      <c r="N21" s="28">
        <v>0</v>
      </c>
      <c r="O21" s="28">
        <v>818.71</v>
      </c>
      <c r="P21" s="28">
        <f>K21+M21+N21+O21</f>
        <v>321076.85000000003</v>
      </c>
      <c r="Q21" s="27">
        <v>241916.93</v>
      </c>
    </row>
    <row r="22" spans="1:17" x14ac:dyDescent="0.2">
      <c r="B22" s="28"/>
      <c r="C22" s="28"/>
      <c r="D22" s="28"/>
      <c r="E22" s="28"/>
      <c r="F22" s="28"/>
      <c r="G22" s="28"/>
      <c r="H22" s="28"/>
      <c r="I22" s="28"/>
      <c r="J22" s="28"/>
      <c r="K22" s="27"/>
      <c r="L22" s="27"/>
      <c r="M22" s="28"/>
      <c r="N22" s="28"/>
      <c r="O22" s="28"/>
      <c r="P22" s="28"/>
      <c r="Q22" s="27"/>
    </row>
    <row r="23" spans="1:17" x14ac:dyDescent="0.2">
      <c r="A23" s="7" t="s">
        <v>19</v>
      </c>
      <c r="B23" s="28">
        <f t="shared" ref="B23:K23" si="4">SUM(B24:B26)</f>
        <v>2582678.3699999996</v>
      </c>
      <c r="C23" s="28">
        <f t="shared" si="4"/>
        <v>1337556.26</v>
      </c>
      <c r="D23" s="28">
        <f t="shared" si="4"/>
        <v>176019.08</v>
      </c>
      <c r="E23" s="28">
        <f t="shared" si="4"/>
        <v>-425.27</v>
      </c>
      <c r="F23" s="28">
        <f t="shared" si="4"/>
        <v>34181.729999999996</v>
      </c>
      <c r="G23" s="28">
        <f t="shared" si="4"/>
        <v>1039869.84</v>
      </c>
      <c r="H23" s="28">
        <f t="shared" si="4"/>
        <v>328722.32</v>
      </c>
      <c r="I23" s="28">
        <f t="shared" si="4"/>
        <v>516198.64</v>
      </c>
      <c r="J23" s="28">
        <f t="shared" si="4"/>
        <v>146737.25</v>
      </c>
      <c r="K23" s="27">
        <f t="shared" si="4"/>
        <v>6161538.2200000007</v>
      </c>
      <c r="L23" s="27">
        <v>5846865.2899999991</v>
      </c>
      <c r="M23" s="28">
        <f>SUM(M24:M26)</f>
        <v>829278.94000000006</v>
      </c>
      <c r="N23" s="28">
        <f>SUM(N24:N26)</f>
        <v>2125790.15</v>
      </c>
      <c r="O23" s="28">
        <f>SUM(O24:O26)</f>
        <v>4120893.7800000003</v>
      </c>
      <c r="P23" s="28">
        <f>SUM(P24:P26)</f>
        <v>13237501.09</v>
      </c>
      <c r="Q23" s="27">
        <v>27478655.140000001</v>
      </c>
    </row>
    <row r="24" spans="1:17" x14ac:dyDescent="0.2">
      <c r="A24" s="8" t="s">
        <v>18</v>
      </c>
      <c r="B24" s="28">
        <v>2413437.84</v>
      </c>
      <c r="C24" s="28">
        <v>1078632.5</v>
      </c>
      <c r="D24" s="28">
        <v>167207.82999999999</v>
      </c>
      <c r="E24" s="28">
        <v>-283.89</v>
      </c>
      <c r="F24" s="28">
        <v>26524.94</v>
      </c>
      <c r="G24" s="28">
        <v>861201.19</v>
      </c>
      <c r="H24" s="28">
        <v>306289.96000000002</v>
      </c>
      <c r="I24" s="28">
        <v>489891.03</v>
      </c>
      <c r="J24" s="28">
        <v>0</v>
      </c>
      <c r="K24" s="27">
        <f>SUM(B24:J24)</f>
        <v>5342901.4000000004</v>
      </c>
      <c r="L24" s="27">
        <v>5179366.3599999994</v>
      </c>
      <c r="M24" s="28">
        <v>772979.16</v>
      </c>
      <c r="N24" s="28">
        <v>2024275.32</v>
      </c>
      <c r="O24" s="28">
        <v>3392202.04</v>
      </c>
      <c r="P24" s="28">
        <f>K24+M24+N24+O24</f>
        <v>11532357.920000002</v>
      </c>
      <c r="Q24" s="27">
        <v>23695723.530000001</v>
      </c>
    </row>
    <row r="25" spans="1:17" x14ac:dyDescent="0.2">
      <c r="A25" s="2" t="s">
        <v>41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122281.04</v>
      </c>
      <c r="K25" s="27">
        <f>SUM(B25:J25)</f>
        <v>122281.04</v>
      </c>
      <c r="L25" s="27">
        <v>0</v>
      </c>
      <c r="M25" s="28">
        <v>0</v>
      </c>
      <c r="N25" s="28">
        <v>0</v>
      </c>
      <c r="O25" s="28">
        <v>0</v>
      </c>
      <c r="P25" s="28">
        <f>K25+M25+N25+O25</f>
        <v>122281.04</v>
      </c>
      <c r="Q25" s="27">
        <v>0</v>
      </c>
    </row>
    <row r="26" spans="1:17" x14ac:dyDescent="0.2">
      <c r="A26" s="8" t="s">
        <v>28</v>
      </c>
      <c r="B26" s="28">
        <v>169240.53</v>
      </c>
      <c r="C26" s="28">
        <v>258923.76</v>
      </c>
      <c r="D26" s="28">
        <v>8811.25</v>
      </c>
      <c r="E26" s="28">
        <v>-141.38</v>
      </c>
      <c r="F26" s="28">
        <v>7656.79</v>
      </c>
      <c r="G26" s="28">
        <v>178668.65</v>
      </c>
      <c r="H26" s="28">
        <v>22432.36</v>
      </c>
      <c r="I26" s="28">
        <v>26307.61</v>
      </c>
      <c r="J26" s="28">
        <v>24456.21</v>
      </c>
      <c r="K26" s="27">
        <f>SUM(B26:J26)</f>
        <v>696355.77999999991</v>
      </c>
      <c r="L26" s="27">
        <v>667498.93000000005</v>
      </c>
      <c r="M26" s="28">
        <v>56299.78</v>
      </c>
      <c r="N26" s="28">
        <v>101514.83</v>
      </c>
      <c r="O26" s="28">
        <v>728691.74</v>
      </c>
      <c r="P26" s="28">
        <f>K26+M26+N26+O26</f>
        <v>1582862.13</v>
      </c>
      <c r="Q26" s="27">
        <v>3782931.61</v>
      </c>
    </row>
    <row r="27" spans="1:17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7"/>
      <c r="L27" s="27"/>
      <c r="M27" s="28"/>
      <c r="N27" s="28"/>
      <c r="O27" s="28"/>
      <c r="P27" s="28"/>
      <c r="Q27" s="27"/>
    </row>
    <row r="28" spans="1:17" x14ac:dyDescent="0.2">
      <c r="A28" s="7" t="s">
        <v>20</v>
      </c>
      <c r="B28" s="28">
        <f t="shared" ref="B28:K28" si="5">SUM(B29:B31)</f>
        <v>0</v>
      </c>
      <c r="C28" s="28">
        <f t="shared" si="5"/>
        <v>81.12</v>
      </c>
      <c r="D28" s="28">
        <f t="shared" si="5"/>
        <v>0</v>
      </c>
      <c r="E28" s="28">
        <f t="shared" si="5"/>
        <v>0</v>
      </c>
      <c r="F28" s="28">
        <f t="shared" si="5"/>
        <v>6851.19</v>
      </c>
      <c r="G28" s="28">
        <f t="shared" si="5"/>
        <v>0</v>
      </c>
      <c r="H28" s="28">
        <f t="shared" si="5"/>
        <v>0</v>
      </c>
      <c r="I28" s="28">
        <f t="shared" si="5"/>
        <v>0</v>
      </c>
      <c r="J28" s="28">
        <f t="shared" si="5"/>
        <v>0</v>
      </c>
      <c r="K28" s="27">
        <f t="shared" si="5"/>
        <v>6932.3099999999995</v>
      </c>
      <c r="L28" s="27">
        <v>65121.26</v>
      </c>
      <c r="M28" s="28">
        <f>SUM(M29:M31)</f>
        <v>23105.01</v>
      </c>
      <c r="N28" s="28">
        <f>SUM(N29:N31)</f>
        <v>212671.72</v>
      </c>
      <c r="O28" s="28">
        <f>SUM(O29:O31)</f>
        <v>637076.44000000006</v>
      </c>
      <c r="P28" s="28">
        <f>SUM(P29:P31)</f>
        <v>879785.48</v>
      </c>
      <c r="Q28" s="27">
        <v>2312688.5699999998</v>
      </c>
    </row>
    <row r="29" spans="1:17" x14ac:dyDescent="0.2">
      <c r="A29" s="8" t="s">
        <v>18</v>
      </c>
      <c r="B29" s="28">
        <v>0</v>
      </c>
      <c r="C29" s="28">
        <v>81.12</v>
      </c>
      <c r="D29" s="28">
        <v>0</v>
      </c>
      <c r="E29" s="28">
        <v>0</v>
      </c>
      <c r="F29" s="28">
        <v>6851.19</v>
      </c>
      <c r="G29" s="28">
        <v>0</v>
      </c>
      <c r="H29" s="28">
        <v>0</v>
      </c>
      <c r="I29" s="28">
        <v>0</v>
      </c>
      <c r="J29" s="28">
        <v>0</v>
      </c>
      <c r="K29" s="27">
        <f>SUM(B29:J29)</f>
        <v>6932.3099999999995</v>
      </c>
      <c r="L29" s="27">
        <v>65121.26</v>
      </c>
      <c r="M29" s="28">
        <v>21044.89</v>
      </c>
      <c r="N29" s="28">
        <v>212531.72</v>
      </c>
      <c r="O29" s="28">
        <v>639094.05000000005</v>
      </c>
      <c r="P29" s="28">
        <f>K29+M29+N29+O29</f>
        <v>879602.97</v>
      </c>
      <c r="Q29" s="27">
        <v>2304476.75</v>
      </c>
    </row>
    <row r="30" spans="1:17" x14ac:dyDescent="0.2">
      <c r="A30" s="2" t="s">
        <v>41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7">
        <f>SUM(B30:J30)</f>
        <v>0</v>
      </c>
      <c r="L30" s="27">
        <v>0</v>
      </c>
      <c r="M30" s="28">
        <v>0</v>
      </c>
      <c r="N30" s="28">
        <v>0</v>
      </c>
      <c r="O30" s="28">
        <v>0</v>
      </c>
      <c r="P30" s="28">
        <f>K30+M30+N30+O30</f>
        <v>0</v>
      </c>
      <c r="Q30" s="27">
        <v>0</v>
      </c>
    </row>
    <row r="31" spans="1:17" x14ac:dyDescent="0.2">
      <c r="A31" s="8" t="s">
        <v>28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7">
        <f>SUM(B31:J31)</f>
        <v>0</v>
      </c>
      <c r="L31" s="27">
        <v>0</v>
      </c>
      <c r="M31" s="28">
        <v>2060.12</v>
      </c>
      <c r="N31" s="28">
        <v>140</v>
      </c>
      <c r="O31" s="28">
        <v>-2017.61</v>
      </c>
      <c r="P31" s="28">
        <f>K31+M31+N31+O31</f>
        <v>182.51</v>
      </c>
      <c r="Q31" s="27">
        <v>8211.82</v>
      </c>
    </row>
    <row r="32" spans="1:17" x14ac:dyDescent="0.2">
      <c r="B32" s="28"/>
      <c r="C32" s="28"/>
      <c r="D32" s="28"/>
      <c r="E32" s="28"/>
      <c r="F32" s="28"/>
      <c r="G32" s="28"/>
      <c r="H32" s="28"/>
      <c r="I32" s="28"/>
      <c r="J32" s="28"/>
      <c r="K32" s="27"/>
      <c r="L32" s="27"/>
      <c r="M32" s="28"/>
      <c r="N32" s="28"/>
      <c r="O32" s="28"/>
      <c r="P32" s="28"/>
      <c r="Q32" s="27"/>
    </row>
    <row r="33" spans="1:17" x14ac:dyDescent="0.2">
      <c r="A33" s="7" t="s">
        <v>23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7">
        <f>SUM(B33:J33)</f>
        <v>0</v>
      </c>
      <c r="L33" s="27">
        <v>0</v>
      </c>
      <c r="M33" s="28">
        <v>0</v>
      </c>
      <c r="N33" s="28">
        <v>0</v>
      </c>
      <c r="O33" s="28">
        <v>0</v>
      </c>
      <c r="P33" s="28">
        <v>0</v>
      </c>
      <c r="Q33" s="27">
        <v>0</v>
      </c>
    </row>
    <row r="34" spans="1:17" x14ac:dyDescent="0.2">
      <c r="A34" s="7"/>
      <c r="J34" s="29"/>
    </row>
    <row r="35" spans="1:17" s="16" customFormat="1" x14ac:dyDescent="0.2">
      <c r="A35" s="14" t="s">
        <v>36</v>
      </c>
      <c r="B35" s="16">
        <f>IF((B21+B26+B31)=0,0,((B21+B26+B31)/(B19+B20+B24+B25+B29+B30)))</f>
        <v>6.6828877634055345E-2</v>
      </c>
      <c r="C35" s="16">
        <f t="shared" ref="C35:J35" si="6">IF((C21+C26+C31)=0,0,((C21+C26+C31)/(C19+C20+C24+C25+C29+C30)))</f>
        <v>0.23429324295071874</v>
      </c>
      <c r="D35" s="16">
        <f t="shared" si="6"/>
        <v>3.0659627110734174E-2</v>
      </c>
      <c r="E35" s="16">
        <f t="shared" si="6"/>
        <v>0.49800979252527389</v>
      </c>
      <c r="F35" s="16">
        <f t="shared" si="6"/>
        <v>0.11428958132645585</v>
      </c>
      <c r="G35" s="16">
        <f t="shared" si="6"/>
        <v>0.20528583715219159</v>
      </c>
      <c r="H35" s="16">
        <f t="shared" si="6"/>
        <v>0.17766639519586991</v>
      </c>
      <c r="I35" s="16">
        <f t="shared" si="6"/>
        <v>5.370094243203432E-2</v>
      </c>
      <c r="J35" s="16">
        <f t="shared" si="6"/>
        <v>0.20000001635576536</v>
      </c>
      <c r="K35" s="16">
        <f>IF((K21+K26+K31)=0,0,((K21+K26+K31)/(K19+K20+K24+K25+K29+K30)))</f>
        <v>0.1360969006303144</v>
      </c>
      <c r="L35" s="16">
        <v>0.12859346398275537</v>
      </c>
      <c r="M35" s="16">
        <f>IF((M21+M26+M31)=0,0,((M21+M26+M31)/(M19+M20+M24+M25+M29+M30)))</f>
        <v>7.3498907243426698E-2</v>
      </c>
      <c r="N35" s="16">
        <f>IF((N21+N26+N31)=0,0,((N21+N26+N31)/(N19+N20+N24+N25+N29+N30)))</f>
        <v>2.968853987092147E-2</v>
      </c>
      <c r="O35" s="16">
        <f>IF((O21+O26+O31)=0,0,((O21+O26+O31)/(O19+O20+O24+O25+O29+O30)))</f>
        <v>0.1684456652806651</v>
      </c>
      <c r="P35" s="16">
        <f>IF((P21+P26+P31)=0,0,((P21+P26+P31)/(P19+P20+P24+P25+P29+P30)))</f>
        <v>0.11895774611194951</v>
      </c>
      <c r="Q35" s="16">
        <v>0.13718168242117226</v>
      </c>
    </row>
    <row r="36" spans="1:17" x14ac:dyDescent="0.2">
      <c r="B36" s="10"/>
      <c r="C36" s="10"/>
      <c r="D36" s="10"/>
      <c r="E36" s="10"/>
      <c r="F36" s="10"/>
      <c r="G36" s="10"/>
      <c r="H36" s="10"/>
      <c r="I36" s="10"/>
      <c r="J36" s="30"/>
      <c r="K36" s="10"/>
      <c r="L36" s="10"/>
      <c r="M36" s="10"/>
      <c r="N36" s="10"/>
      <c r="O36" s="10"/>
      <c r="P36" s="10"/>
      <c r="Q36" s="10"/>
    </row>
    <row r="37" spans="1:17" ht="12" thickBot="1" x14ac:dyDescent="0.25">
      <c r="A37" s="3" t="s">
        <v>4</v>
      </c>
      <c r="B37" s="32">
        <f t="shared" ref="B37:P37" si="7">+B33+B28+B23+B18+B8</f>
        <v>3217732.33</v>
      </c>
      <c r="C37" s="31">
        <f t="shared" si="7"/>
        <v>1457551.3200000003</v>
      </c>
      <c r="D37" s="31">
        <f t="shared" si="7"/>
        <v>380387.11</v>
      </c>
      <c r="E37" s="31">
        <f t="shared" si="7"/>
        <v>-425.27</v>
      </c>
      <c r="F37" s="31">
        <f t="shared" si="7"/>
        <v>185436.34</v>
      </c>
      <c r="G37" s="31">
        <f t="shared" si="7"/>
        <v>1400635.49</v>
      </c>
      <c r="H37" s="31">
        <f t="shared" si="7"/>
        <v>2628831.6100000003</v>
      </c>
      <c r="I37" s="31">
        <f t="shared" si="7"/>
        <v>722048.82000000007</v>
      </c>
      <c r="J37" s="38">
        <f t="shared" si="7"/>
        <v>183177</v>
      </c>
      <c r="K37" s="11">
        <f t="shared" si="7"/>
        <v>10175374.75</v>
      </c>
      <c r="L37" s="11">
        <v>9800392.6699999981</v>
      </c>
      <c r="M37" s="11">
        <f t="shared" si="7"/>
        <v>1168520.57</v>
      </c>
      <c r="N37" s="11">
        <f t="shared" si="7"/>
        <v>4102655.33</v>
      </c>
      <c r="O37" s="11">
        <f t="shared" si="7"/>
        <v>7401401.7800000012</v>
      </c>
      <c r="P37" s="11">
        <f t="shared" si="7"/>
        <v>22848771.140000001</v>
      </c>
      <c r="Q37" s="11">
        <v>40533080.980000004</v>
      </c>
    </row>
    <row r="38" spans="1:17" ht="12" thickTop="1" x14ac:dyDescent="0.2">
      <c r="J38" s="29"/>
    </row>
    <row r="39" spans="1:17" x14ac:dyDescent="0.2">
      <c r="J39" s="29"/>
    </row>
    <row r="40" spans="1:17" x14ac:dyDescent="0.2">
      <c r="J40" s="29"/>
    </row>
  </sheetData>
  <phoneticPr fontId="0" type="noConversion"/>
  <printOptions horizontalCentered="1" verticalCentered="1"/>
  <pageMargins left="0" right="0" top="0.5" bottom="0.5" header="0.25" footer="0.25"/>
  <pageSetup scale="69" orientation="landscape" horizontalDpi="4294967292" r:id="rId1"/>
  <headerFooter alignWithMargins="0">
    <oddHeader>&amp;L11/04/15&amp;C&amp;F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38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F2" sqref="F2"/>
    </sheetView>
  </sheetViews>
  <sheetFormatPr defaultRowHeight="11.25" x14ac:dyDescent="0.2"/>
  <cols>
    <col min="1" max="1" width="27.5703125" style="8" customWidth="1"/>
    <col min="2" max="15" width="10.7109375" style="8" customWidth="1"/>
    <col min="16" max="16" width="11.85546875" style="8" bestFit="1" customWidth="1"/>
    <col min="17" max="17" width="10.7109375" style="8" customWidth="1"/>
    <col min="18" max="18" width="9.5703125" style="8" bestFit="1" customWidth="1"/>
    <col min="19" max="19" width="11.140625" style="8" bestFit="1" customWidth="1"/>
    <col min="20" max="16384" width="9.140625" style="8"/>
  </cols>
  <sheetData>
    <row r="1" spans="1:21" x14ac:dyDescent="0.2">
      <c r="A1" s="3" t="str">
        <f>Instruction!A1</f>
        <v>FY25 Research Report - Oklahoma State University - Final Numbers as of June 30, 2025</v>
      </c>
      <c r="Q1" s="13" t="s">
        <v>34</v>
      </c>
    </row>
    <row r="2" spans="1:21" x14ac:dyDescent="0.2">
      <c r="A2" s="3" t="str">
        <f>Instruction!A2</f>
        <v>Sponsored Program Fund Sources and Expenditures by Agency</v>
      </c>
    </row>
    <row r="3" spans="1:21" x14ac:dyDescent="0.2">
      <c r="Q3" s="9" t="s">
        <v>26</v>
      </c>
    </row>
    <row r="4" spans="1:21" x14ac:dyDescent="0.2">
      <c r="A4" s="7" t="s">
        <v>31</v>
      </c>
      <c r="B4" s="9"/>
      <c r="C4" s="9"/>
      <c r="D4" s="9"/>
      <c r="E4" s="9"/>
      <c r="F4" s="9"/>
      <c r="G4" s="9"/>
      <c r="H4" s="9"/>
      <c r="I4" s="9"/>
      <c r="J4" s="9"/>
      <c r="K4" s="17" t="str">
        <f>Instruction!K4</f>
        <v>FY25</v>
      </c>
      <c r="L4" s="17" t="s">
        <v>72</v>
      </c>
      <c r="M4" s="9"/>
      <c r="N4" s="9"/>
      <c r="O4" s="9" t="s">
        <v>24</v>
      </c>
      <c r="P4" s="17" t="str">
        <f>Instruction!P4</f>
        <v>FY25</v>
      </c>
      <c r="Q4" s="17" t="s">
        <v>72</v>
      </c>
    </row>
    <row r="5" spans="1:21" x14ac:dyDescent="0.2">
      <c r="B5" s="9" t="s">
        <v>0</v>
      </c>
      <c r="C5" s="9"/>
      <c r="D5" s="9" t="s">
        <v>1</v>
      </c>
      <c r="E5" s="9"/>
      <c r="F5" s="17" t="s">
        <v>48</v>
      </c>
      <c r="G5" s="9"/>
      <c r="H5" s="9" t="s">
        <v>2</v>
      </c>
      <c r="I5" s="9"/>
      <c r="J5" s="9"/>
      <c r="K5" s="17" t="s">
        <v>39</v>
      </c>
      <c r="L5" s="17" t="s">
        <v>39</v>
      </c>
      <c r="M5" s="9"/>
      <c r="N5" s="9" t="s">
        <v>3</v>
      </c>
      <c r="O5" s="9" t="s">
        <v>25</v>
      </c>
      <c r="P5" s="9" t="s">
        <v>35</v>
      </c>
      <c r="Q5" s="9" t="s">
        <v>35</v>
      </c>
    </row>
    <row r="6" spans="1:21" x14ac:dyDescent="0.2">
      <c r="B6" s="12" t="s">
        <v>5</v>
      </c>
      <c r="C6" s="12" t="s">
        <v>6</v>
      </c>
      <c r="D6" s="12" t="s">
        <v>7</v>
      </c>
      <c r="E6" s="12" t="s">
        <v>8</v>
      </c>
      <c r="F6" s="20" t="s">
        <v>45</v>
      </c>
      <c r="G6" s="12" t="s">
        <v>9</v>
      </c>
      <c r="H6" s="12" t="s">
        <v>11</v>
      </c>
      <c r="I6" s="9" t="s">
        <v>22</v>
      </c>
      <c r="J6" s="17" t="s">
        <v>40</v>
      </c>
      <c r="K6" s="17" t="s">
        <v>38</v>
      </c>
      <c r="L6" s="17" t="s">
        <v>38</v>
      </c>
      <c r="M6" s="12" t="s">
        <v>10</v>
      </c>
      <c r="N6" s="12" t="s">
        <v>12</v>
      </c>
      <c r="O6" s="12" t="s">
        <v>7</v>
      </c>
      <c r="P6" s="9" t="s">
        <v>5</v>
      </c>
      <c r="Q6" s="12" t="s">
        <v>5</v>
      </c>
      <c r="S6" s="2"/>
    </row>
    <row r="7" spans="1:21" x14ac:dyDescent="0.2">
      <c r="A7" s="3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21" ht="11.25" customHeight="1" x14ac:dyDescent="0.2">
      <c r="A8" s="3" t="s">
        <v>14</v>
      </c>
      <c r="B8" s="27">
        <f>SUM(B9:B16)</f>
        <v>3480375.41</v>
      </c>
      <c r="C8" s="27">
        <f t="shared" ref="C8:I8" si="0">SUM(C9:C16)</f>
        <v>47356214.600000001</v>
      </c>
      <c r="D8" s="27">
        <f t="shared" si="0"/>
        <v>35135.65</v>
      </c>
      <c r="E8" s="27">
        <f t="shared" si="0"/>
        <v>22325.79</v>
      </c>
      <c r="F8" s="27">
        <f t="shared" si="0"/>
        <v>490485.42000000004</v>
      </c>
      <c r="G8" s="27">
        <f t="shared" si="0"/>
        <v>9634384.8899999987</v>
      </c>
      <c r="H8" s="27">
        <f t="shared" si="0"/>
        <v>6468588.7200000007</v>
      </c>
      <c r="I8" s="27">
        <f t="shared" si="0"/>
        <v>233374.01</v>
      </c>
      <c r="J8" s="27">
        <f>SUM(J9:J16)</f>
        <v>0</v>
      </c>
      <c r="K8" s="28">
        <f>SUM(K9:K16)</f>
        <v>67720884.489999995</v>
      </c>
      <c r="L8" s="27">
        <v>70031398.400000006</v>
      </c>
      <c r="M8" s="27">
        <f>SUM(M9:M16)</f>
        <v>48628.31</v>
      </c>
      <c r="N8" s="27">
        <f>SUM(N9:N16)</f>
        <v>76778.539999999994</v>
      </c>
      <c r="O8" s="27">
        <f>SUM(O9:O16)</f>
        <v>11951552.469999999</v>
      </c>
      <c r="P8" s="29">
        <f>SUM(P9:P16)</f>
        <v>79797843.810000002</v>
      </c>
      <c r="Q8" s="27">
        <v>78115794.860000014</v>
      </c>
    </row>
    <row r="9" spans="1:21" s="2" customFormat="1" ht="11.25" customHeight="1" x14ac:dyDescent="0.2">
      <c r="A9" s="2" t="s">
        <v>15</v>
      </c>
      <c r="B9" s="42">
        <v>989380.62</v>
      </c>
      <c r="C9" s="27">
        <v>31701607.829999998</v>
      </c>
      <c r="D9" s="27">
        <v>44.75</v>
      </c>
      <c r="E9" s="27">
        <v>16201.59</v>
      </c>
      <c r="F9" s="27">
        <v>198972.44</v>
      </c>
      <c r="G9" s="27">
        <v>6569963.3300000001</v>
      </c>
      <c r="H9" s="27">
        <v>4637530.58</v>
      </c>
      <c r="I9" s="27">
        <v>155998.66</v>
      </c>
      <c r="J9" s="27">
        <v>0</v>
      </c>
      <c r="K9" s="27">
        <f t="shared" ref="K9:K16" si="1">SUM(B9:J9)</f>
        <v>44269699.799999997</v>
      </c>
      <c r="L9" s="27">
        <v>45384899.040000007</v>
      </c>
      <c r="M9" s="27">
        <v>0</v>
      </c>
      <c r="N9" s="27">
        <v>0</v>
      </c>
      <c r="O9" s="27">
        <v>3528201.9</v>
      </c>
      <c r="P9" s="28">
        <f t="shared" ref="P9:P16" si="2">K9+M9+N9+O9</f>
        <v>47797901.699999996</v>
      </c>
      <c r="Q9" s="27">
        <v>49922126.020000011</v>
      </c>
      <c r="S9" s="8"/>
      <c r="T9" s="8"/>
      <c r="U9" s="8"/>
    </row>
    <row r="10" spans="1:21" s="2" customFormat="1" ht="11.25" customHeight="1" x14ac:dyDescent="0.2">
      <c r="A10" s="2" t="s">
        <v>16</v>
      </c>
      <c r="B10" s="27">
        <v>0</v>
      </c>
      <c r="C10" s="27">
        <v>995743.2</v>
      </c>
      <c r="D10" s="27">
        <v>0</v>
      </c>
      <c r="E10" s="27">
        <v>0</v>
      </c>
      <c r="F10" s="27">
        <v>0</v>
      </c>
      <c r="G10" s="27">
        <v>56087</v>
      </c>
      <c r="H10" s="27">
        <v>0</v>
      </c>
      <c r="I10" s="27">
        <v>0</v>
      </c>
      <c r="J10" s="27">
        <v>0</v>
      </c>
      <c r="K10" s="27">
        <f t="shared" si="1"/>
        <v>1051830.2</v>
      </c>
      <c r="L10" s="27">
        <v>1081340.8599999999</v>
      </c>
      <c r="M10" s="27">
        <v>0</v>
      </c>
      <c r="N10" s="27">
        <v>0</v>
      </c>
      <c r="O10" s="27">
        <v>0</v>
      </c>
      <c r="P10" s="28">
        <f t="shared" si="2"/>
        <v>1051830.2</v>
      </c>
      <c r="Q10" s="27">
        <v>1081340.8599999999</v>
      </c>
      <c r="S10" s="8"/>
      <c r="T10" s="8"/>
      <c r="U10" s="8"/>
    </row>
    <row r="11" spans="1:21" ht="11.25" customHeight="1" x14ac:dyDescent="0.2">
      <c r="A11" s="2" t="s">
        <v>17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f t="shared" si="1"/>
        <v>0</v>
      </c>
      <c r="L11" s="27">
        <v>0</v>
      </c>
      <c r="M11" s="27">
        <v>0</v>
      </c>
      <c r="N11" s="27">
        <v>0</v>
      </c>
      <c r="O11" s="27">
        <v>0</v>
      </c>
      <c r="P11" s="28">
        <f t="shared" si="2"/>
        <v>0</v>
      </c>
      <c r="Q11" s="27">
        <v>0</v>
      </c>
    </row>
    <row r="12" spans="1:21" ht="11.25" customHeight="1" x14ac:dyDescent="0.2">
      <c r="A12" s="2" t="s">
        <v>42</v>
      </c>
      <c r="B12" s="27">
        <v>292088.90000000002</v>
      </c>
      <c r="C12" s="27">
        <v>11580739.439999999</v>
      </c>
      <c r="D12" s="27">
        <v>16.920000000000002</v>
      </c>
      <c r="E12" s="27">
        <v>6124.2</v>
      </c>
      <c r="F12" s="27">
        <v>75211.58</v>
      </c>
      <c r="G12" s="27">
        <v>2465198.94</v>
      </c>
      <c r="H12" s="27">
        <v>1744186.56</v>
      </c>
      <c r="I12" s="27">
        <v>77375.350000000006</v>
      </c>
      <c r="J12" s="27">
        <v>0</v>
      </c>
      <c r="K12" s="27">
        <f t="shared" si="1"/>
        <v>16240941.889999999</v>
      </c>
      <c r="L12" s="27">
        <v>15396720.27</v>
      </c>
      <c r="M12" s="27">
        <v>0</v>
      </c>
      <c r="N12" s="27">
        <v>0</v>
      </c>
      <c r="O12" s="27">
        <v>994401.9</v>
      </c>
      <c r="P12" s="28">
        <f t="shared" si="2"/>
        <v>17235343.789999999</v>
      </c>
      <c r="Q12" s="27">
        <v>16281724.059999999</v>
      </c>
    </row>
    <row r="13" spans="1:21" ht="11.25" customHeight="1" x14ac:dyDescent="0.2">
      <c r="A13" s="8" t="s">
        <v>27</v>
      </c>
      <c r="B13" s="27">
        <v>0</v>
      </c>
      <c r="C13" s="27">
        <v>376390.18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f t="shared" si="1"/>
        <v>376390.18</v>
      </c>
      <c r="L13" s="27">
        <v>408746.83999999997</v>
      </c>
      <c r="M13" s="27">
        <v>0</v>
      </c>
      <c r="N13" s="27">
        <v>0</v>
      </c>
      <c r="O13" s="27">
        <v>0</v>
      </c>
      <c r="P13" s="28">
        <f t="shared" si="2"/>
        <v>376390.18</v>
      </c>
      <c r="Q13" s="27">
        <v>408746.83999999997</v>
      </c>
    </row>
    <row r="14" spans="1:21" x14ac:dyDescent="0.2">
      <c r="A14" s="2" t="s">
        <v>43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f t="shared" si="1"/>
        <v>0</v>
      </c>
      <c r="L14" s="27">
        <v>0</v>
      </c>
      <c r="M14" s="27">
        <v>0</v>
      </c>
      <c r="N14" s="27">
        <v>0</v>
      </c>
      <c r="O14" s="27">
        <v>0</v>
      </c>
      <c r="P14" s="28">
        <f t="shared" si="2"/>
        <v>0</v>
      </c>
      <c r="Q14" s="27">
        <v>0</v>
      </c>
    </row>
    <row r="15" spans="1:21" x14ac:dyDescent="0.2">
      <c r="A15" s="2" t="s">
        <v>44</v>
      </c>
      <c r="B15" s="27">
        <v>0</v>
      </c>
      <c r="C15" s="27">
        <v>2036908.21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f t="shared" si="1"/>
        <v>2036908.21</v>
      </c>
      <c r="L15" s="27">
        <v>3030782.26</v>
      </c>
      <c r="M15" s="27">
        <v>0</v>
      </c>
      <c r="N15" s="27">
        <v>0</v>
      </c>
      <c r="O15" s="27">
        <v>0</v>
      </c>
      <c r="P15" s="28">
        <f t="shared" si="2"/>
        <v>2036908.21</v>
      </c>
      <c r="Q15" s="27">
        <v>3030782.26</v>
      </c>
    </row>
    <row r="16" spans="1:21" x14ac:dyDescent="0.2">
      <c r="A16" s="2" t="s">
        <v>37</v>
      </c>
      <c r="B16" s="27">
        <v>2198905.89</v>
      </c>
      <c r="C16" s="27">
        <v>664825.74</v>
      </c>
      <c r="D16" s="33">
        <v>35073.980000000003</v>
      </c>
      <c r="E16" s="27">
        <v>0</v>
      </c>
      <c r="F16" s="27">
        <v>216301.4</v>
      </c>
      <c r="G16" s="27">
        <v>543135.62</v>
      </c>
      <c r="H16" s="27">
        <v>86871.58</v>
      </c>
      <c r="I16" s="27">
        <v>0</v>
      </c>
      <c r="J16" s="27">
        <v>0</v>
      </c>
      <c r="K16" s="27">
        <f t="shared" si="1"/>
        <v>3745114.21</v>
      </c>
      <c r="L16" s="27">
        <v>4728909.13</v>
      </c>
      <c r="M16" s="27">
        <v>48628.31</v>
      </c>
      <c r="N16" s="27">
        <v>76778.539999999994</v>
      </c>
      <c r="O16" s="27">
        <v>7428948.6699999999</v>
      </c>
      <c r="P16" s="28">
        <f t="shared" si="2"/>
        <v>11299469.73</v>
      </c>
      <c r="Q16" s="27">
        <v>7391074.8200000003</v>
      </c>
    </row>
    <row r="17" spans="1:17" x14ac:dyDescent="0.2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27"/>
    </row>
    <row r="18" spans="1:17" x14ac:dyDescent="0.2">
      <c r="A18" s="7" t="s">
        <v>21</v>
      </c>
      <c r="B18" s="27">
        <f>SUM(B19:B21)</f>
        <v>466685.84</v>
      </c>
      <c r="C18" s="27">
        <f>SUM(C19:C21)</f>
        <v>784129.91</v>
      </c>
      <c r="D18" s="27">
        <f t="shared" ref="D18:I18" si="3">SUM(D19:D21)</f>
        <v>80198.210000000006</v>
      </c>
      <c r="E18" s="27">
        <f t="shared" si="3"/>
        <v>0</v>
      </c>
      <c r="F18" s="27">
        <f t="shared" si="3"/>
        <v>152198.37</v>
      </c>
      <c r="G18" s="27">
        <f t="shared" si="3"/>
        <v>96362.73</v>
      </c>
      <c r="H18" s="27">
        <f t="shared" si="3"/>
        <v>32744.77</v>
      </c>
      <c r="I18" s="27">
        <f t="shared" si="3"/>
        <v>0</v>
      </c>
      <c r="J18" s="27">
        <f>SUM(J19:J21)</f>
        <v>0</v>
      </c>
      <c r="K18" s="27">
        <f>SUM(K19:K21)</f>
        <v>1612319.83</v>
      </c>
      <c r="L18" s="27">
        <v>1361890.28</v>
      </c>
      <c r="M18" s="27">
        <f>SUM(M19:M21)</f>
        <v>0</v>
      </c>
      <c r="N18" s="27">
        <f>SUM(N19:N21)</f>
        <v>0</v>
      </c>
      <c r="O18" s="27">
        <f>SUM(O19:O21)</f>
        <v>7545310.6999999993</v>
      </c>
      <c r="P18" s="37">
        <f>SUM(P19:P21)</f>
        <v>9157630.5299999993</v>
      </c>
      <c r="Q18" s="27">
        <v>7503830.6400000006</v>
      </c>
    </row>
    <row r="19" spans="1:17" x14ac:dyDescent="0.2">
      <c r="A19" s="8" t="s">
        <v>18</v>
      </c>
      <c r="B19" s="27">
        <v>460259.45</v>
      </c>
      <c r="C19" s="27">
        <v>759883.38</v>
      </c>
      <c r="D19" s="27">
        <v>79789.69</v>
      </c>
      <c r="E19" s="27">
        <v>0</v>
      </c>
      <c r="F19" s="27">
        <v>129174.68</v>
      </c>
      <c r="G19" s="27">
        <v>95488.76</v>
      </c>
      <c r="H19" s="27">
        <v>32744.77</v>
      </c>
      <c r="I19" s="27">
        <v>0</v>
      </c>
      <c r="J19" s="27">
        <v>0</v>
      </c>
      <c r="K19" s="27">
        <f>SUM(B19:J19)</f>
        <v>1557340.73</v>
      </c>
      <c r="L19" s="27">
        <v>1317656.8500000001</v>
      </c>
      <c r="M19" s="27">
        <v>0</v>
      </c>
      <c r="N19" s="27">
        <v>0</v>
      </c>
      <c r="O19" s="27">
        <v>7499673.5999999996</v>
      </c>
      <c r="P19" s="28">
        <f>K19+M19+N19+O19</f>
        <v>9057014.3300000001</v>
      </c>
      <c r="Q19" s="27">
        <v>7399447.1300000008</v>
      </c>
    </row>
    <row r="20" spans="1:17" x14ac:dyDescent="0.2">
      <c r="A20" s="2" t="s">
        <v>41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f>SUM(B20:J20)</f>
        <v>0</v>
      </c>
      <c r="L20" s="27">
        <v>0</v>
      </c>
      <c r="M20" s="27">
        <v>0</v>
      </c>
      <c r="N20" s="27">
        <v>0</v>
      </c>
      <c r="O20" s="27">
        <v>0</v>
      </c>
      <c r="P20" s="28">
        <f>K20+M20+N20+O20</f>
        <v>0</v>
      </c>
      <c r="Q20" s="27">
        <v>0</v>
      </c>
    </row>
    <row r="21" spans="1:17" x14ac:dyDescent="0.2">
      <c r="A21" s="8" t="s">
        <v>28</v>
      </c>
      <c r="B21" s="27">
        <v>6426.39</v>
      </c>
      <c r="C21" s="27">
        <v>24246.53</v>
      </c>
      <c r="D21" s="27">
        <v>408.52</v>
      </c>
      <c r="E21" s="27">
        <v>0</v>
      </c>
      <c r="F21" s="27">
        <v>23023.69</v>
      </c>
      <c r="G21" s="27">
        <v>873.97</v>
      </c>
      <c r="H21" s="27">
        <v>0</v>
      </c>
      <c r="I21" s="27">
        <v>0</v>
      </c>
      <c r="J21" s="27">
        <v>0</v>
      </c>
      <c r="K21" s="27">
        <f>SUM(B21:J21)</f>
        <v>54979.1</v>
      </c>
      <c r="L21" s="27">
        <v>44233.429999999993</v>
      </c>
      <c r="M21" s="27">
        <v>0</v>
      </c>
      <c r="N21" s="27">
        <v>0</v>
      </c>
      <c r="O21" s="27">
        <v>45637.1</v>
      </c>
      <c r="P21" s="28">
        <f>K21+M21+N21+O21</f>
        <v>100616.2</v>
      </c>
      <c r="Q21" s="27">
        <v>104383.51</v>
      </c>
    </row>
    <row r="22" spans="1:17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27"/>
    </row>
    <row r="23" spans="1:17" x14ac:dyDescent="0.2">
      <c r="A23" s="7" t="s">
        <v>19</v>
      </c>
      <c r="B23" s="27">
        <f>SUM(B24:B26)</f>
        <v>5273537.3</v>
      </c>
      <c r="C23" s="27">
        <f>SUM(C24:C26)</f>
        <v>3639201.42</v>
      </c>
      <c r="D23" s="27">
        <f t="shared" ref="D23:I23" si="4">SUM(D24:D26)</f>
        <v>100327.18000000001</v>
      </c>
      <c r="E23" s="27">
        <f t="shared" si="4"/>
        <v>97592.62000000001</v>
      </c>
      <c r="F23" s="27">
        <f t="shared" si="4"/>
        <v>6760775.0800000001</v>
      </c>
      <c r="G23" s="27">
        <f t="shared" si="4"/>
        <v>2123471.52</v>
      </c>
      <c r="H23" s="27">
        <f t="shared" si="4"/>
        <v>9793.2099999999991</v>
      </c>
      <c r="I23" s="27">
        <f t="shared" si="4"/>
        <v>0</v>
      </c>
      <c r="J23" s="27">
        <f>SUM(J24:J26)</f>
        <v>0</v>
      </c>
      <c r="K23" s="27">
        <f>SUM(K24:K26)</f>
        <v>18004698.330000002</v>
      </c>
      <c r="L23" s="27">
        <v>19532553.299999997</v>
      </c>
      <c r="M23" s="27">
        <f>SUM(M24:M26)</f>
        <v>145166.59</v>
      </c>
      <c r="N23" s="27">
        <f>SUM(N24:N26)</f>
        <v>0</v>
      </c>
      <c r="O23" s="27">
        <f>SUM(O24:O26)</f>
        <v>18254909.199999999</v>
      </c>
      <c r="P23" s="37">
        <f>SUM(P24:P26)</f>
        <v>36404774.119999997</v>
      </c>
      <c r="Q23" s="27">
        <v>31973251.309999995</v>
      </c>
    </row>
    <row r="24" spans="1:17" x14ac:dyDescent="0.2">
      <c r="A24" s="8" t="s">
        <v>18</v>
      </c>
      <c r="B24" s="27">
        <v>5034143.72</v>
      </c>
      <c r="C24" s="27">
        <v>2942386.6</v>
      </c>
      <c r="D24" s="27">
        <v>85952.38</v>
      </c>
      <c r="E24" s="27">
        <v>71507.710000000006</v>
      </c>
      <c r="F24" s="27">
        <v>5433690.9000000004</v>
      </c>
      <c r="G24" s="27">
        <v>1812406.39</v>
      </c>
      <c r="H24" s="27">
        <v>7106.83</v>
      </c>
      <c r="I24" s="27">
        <v>0</v>
      </c>
      <c r="J24" s="27">
        <v>0</v>
      </c>
      <c r="K24" s="27">
        <f>SUM(B24:J24)</f>
        <v>15387194.530000001</v>
      </c>
      <c r="L24" s="27">
        <v>17329045.289999999</v>
      </c>
      <c r="M24" s="27">
        <v>138190.6</v>
      </c>
      <c r="N24" s="27">
        <v>0</v>
      </c>
      <c r="O24" s="27">
        <v>17161329.800000001</v>
      </c>
      <c r="P24" s="28">
        <f>K24+M24+N24+O24</f>
        <v>32686714.93</v>
      </c>
      <c r="Q24" s="27">
        <v>28796084.319999997</v>
      </c>
    </row>
    <row r="25" spans="1:17" x14ac:dyDescent="0.2">
      <c r="A25" s="2" t="s">
        <v>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f>SUM(B25:J25)</f>
        <v>0</v>
      </c>
      <c r="L25" s="27">
        <v>0</v>
      </c>
      <c r="M25" s="27">
        <v>0</v>
      </c>
      <c r="N25" s="27">
        <v>0</v>
      </c>
      <c r="O25" s="27">
        <v>0</v>
      </c>
      <c r="P25" s="28">
        <f>K25+M25+N25+O25</f>
        <v>0</v>
      </c>
      <c r="Q25" s="27">
        <v>0</v>
      </c>
    </row>
    <row r="26" spans="1:17" x14ac:dyDescent="0.2">
      <c r="A26" s="8" t="s">
        <v>28</v>
      </c>
      <c r="B26" s="27">
        <v>239393.58</v>
      </c>
      <c r="C26" s="27">
        <v>696814.82</v>
      </c>
      <c r="D26" s="27">
        <v>14374.8</v>
      </c>
      <c r="E26" s="27">
        <v>26084.91</v>
      </c>
      <c r="F26" s="27">
        <v>1327084.18</v>
      </c>
      <c r="G26" s="27">
        <v>311065.13</v>
      </c>
      <c r="H26" s="27">
        <v>2686.38</v>
      </c>
      <c r="I26" s="27">
        <v>0</v>
      </c>
      <c r="J26" s="27">
        <v>0</v>
      </c>
      <c r="K26" s="27">
        <f>SUM(B26:J26)</f>
        <v>2617503.7999999998</v>
      </c>
      <c r="L26" s="27">
        <v>2203508.0099999998</v>
      </c>
      <c r="M26" s="27">
        <v>6975.99</v>
      </c>
      <c r="N26" s="27">
        <v>0</v>
      </c>
      <c r="O26" s="27">
        <v>1093579.3999999999</v>
      </c>
      <c r="P26" s="28">
        <f>K26+M26+N26+O26</f>
        <v>3718059.19</v>
      </c>
      <c r="Q26" s="27">
        <v>3177166.9899999998</v>
      </c>
    </row>
    <row r="27" spans="1:17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27"/>
    </row>
    <row r="28" spans="1:17" x14ac:dyDescent="0.2">
      <c r="A28" s="7" t="s">
        <v>20</v>
      </c>
      <c r="B28" s="27">
        <f>SUM(B29:B31)</f>
        <v>2587721.88</v>
      </c>
      <c r="C28" s="27">
        <f>SUM(C29:C31)</f>
        <v>672678.47</v>
      </c>
      <c r="D28" s="27">
        <f t="shared" ref="D28:I28" si="5">SUM(D29:D31)</f>
        <v>0</v>
      </c>
      <c r="E28" s="27">
        <f t="shared" si="5"/>
        <v>0</v>
      </c>
      <c r="F28" s="27">
        <f t="shared" si="5"/>
        <v>549780.69999999995</v>
      </c>
      <c r="G28" s="27">
        <f t="shared" si="5"/>
        <v>1401500.22</v>
      </c>
      <c r="H28" s="27">
        <f t="shared" si="5"/>
        <v>197074.23</v>
      </c>
      <c r="I28" s="27">
        <f t="shared" si="5"/>
        <v>0</v>
      </c>
      <c r="J28" s="27">
        <f>SUM(J29:J31)</f>
        <v>0</v>
      </c>
      <c r="K28" s="27">
        <f>SUM(K29:K31)</f>
        <v>5408755.5</v>
      </c>
      <c r="L28" s="27">
        <v>4795998.0200000005</v>
      </c>
      <c r="M28" s="27">
        <f>SUM(M29:M31)</f>
        <v>42737.87</v>
      </c>
      <c r="N28" s="27">
        <f>SUM(N29:N31)</f>
        <v>154173.78</v>
      </c>
      <c r="O28" s="27">
        <f>SUM(O29:O31)</f>
        <v>3762323.62</v>
      </c>
      <c r="P28" s="37">
        <f>SUM(P29:P31)</f>
        <v>9367990.7699999996</v>
      </c>
      <c r="Q28" s="27">
        <v>5502429.6000000006</v>
      </c>
    </row>
    <row r="29" spans="1:17" x14ac:dyDescent="0.2">
      <c r="A29" s="8" t="s">
        <v>18</v>
      </c>
      <c r="B29" s="27">
        <v>2347958.5299999998</v>
      </c>
      <c r="C29" s="27">
        <v>644115.13</v>
      </c>
      <c r="D29" s="27">
        <v>0</v>
      </c>
      <c r="E29" s="27">
        <v>0</v>
      </c>
      <c r="F29" s="27">
        <v>490347.64</v>
      </c>
      <c r="G29" s="27">
        <v>1290915.97</v>
      </c>
      <c r="H29" s="27">
        <v>197074.23</v>
      </c>
      <c r="I29" s="27">
        <v>0</v>
      </c>
      <c r="J29" s="27">
        <v>0</v>
      </c>
      <c r="K29" s="27">
        <f>SUM(B29:J29)</f>
        <v>4970411.5</v>
      </c>
      <c r="L29" s="27">
        <v>4430657.3900000006</v>
      </c>
      <c r="M29" s="27">
        <v>42737.87</v>
      </c>
      <c r="N29" s="27">
        <v>154173.78</v>
      </c>
      <c r="O29" s="27">
        <v>3532112</v>
      </c>
      <c r="P29" s="28">
        <f>K29+M29+N29+O29</f>
        <v>8699435.1500000004</v>
      </c>
      <c r="Q29" s="27">
        <v>5053492.49</v>
      </c>
    </row>
    <row r="30" spans="1:17" x14ac:dyDescent="0.2">
      <c r="A30" s="2" t="s">
        <v>41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f>SUM(B30:J30)</f>
        <v>0</v>
      </c>
      <c r="L30" s="27">
        <v>0</v>
      </c>
      <c r="M30" s="27">
        <v>0</v>
      </c>
      <c r="N30" s="27">
        <v>0</v>
      </c>
      <c r="O30" s="27">
        <v>0</v>
      </c>
      <c r="P30" s="28">
        <f>K30+M30+N30+O30</f>
        <v>0</v>
      </c>
      <c r="Q30" s="27">
        <v>0</v>
      </c>
    </row>
    <row r="31" spans="1:17" x14ac:dyDescent="0.2">
      <c r="A31" s="8" t="s">
        <v>28</v>
      </c>
      <c r="B31" s="27">
        <v>239763.35</v>
      </c>
      <c r="C31" s="27">
        <v>28563.34</v>
      </c>
      <c r="D31" s="27">
        <v>0</v>
      </c>
      <c r="E31" s="27">
        <v>0</v>
      </c>
      <c r="F31" s="27">
        <v>59433.06</v>
      </c>
      <c r="G31" s="27">
        <v>110584.25</v>
      </c>
      <c r="H31" s="27">
        <v>0</v>
      </c>
      <c r="I31" s="27">
        <v>0</v>
      </c>
      <c r="J31" s="27">
        <v>0</v>
      </c>
      <c r="K31" s="27">
        <f>SUM(B31:J31)</f>
        <v>438344</v>
      </c>
      <c r="L31" s="27">
        <v>365340.63</v>
      </c>
      <c r="M31" s="27">
        <v>0</v>
      </c>
      <c r="N31" s="27">
        <v>0</v>
      </c>
      <c r="O31" s="27">
        <v>230211.62</v>
      </c>
      <c r="P31" s="28">
        <f>K31+M31+N31+O31</f>
        <v>668555.62</v>
      </c>
      <c r="Q31" s="27">
        <v>448937.11</v>
      </c>
    </row>
    <row r="32" spans="1:17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</row>
    <row r="33" spans="1:17" x14ac:dyDescent="0.2">
      <c r="A33" s="7" t="s">
        <v>23</v>
      </c>
      <c r="B33" s="41"/>
      <c r="C33" s="27">
        <v>8276313.6600000001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f>SUM(B33:J33)</f>
        <v>8276313.6600000001</v>
      </c>
      <c r="L33" s="27">
        <v>8018942.4800000004</v>
      </c>
      <c r="M33" s="27">
        <v>0</v>
      </c>
      <c r="N33" s="27">
        <v>0</v>
      </c>
      <c r="O33" s="27">
        <v>0</v>
      </c>
      <c r="P33" s="37">
        <f>K33+M33+N33+O33</f>
        <v>8276313.6600000001</v>
      </c>
      <c r="Q33" s="27">
        <v>8018942.4800000004</v>
      </c>
    </row>
    <row r="34" spans="1:17" x14ac:dyDescent="0.2">
      <c r="A34" s="7"/>
      <c r="B34" s="8">
        <v>0</v>
      </c>
    </row>
    <row r="35" spans="1:17" s="16" customFormat="1" x14ac:dyDescent="0.2">
      <c r="A35" s="14" t="s">
        <v>36</v>
      </c>
      <c r="B35" s="16">
        <f>IF((B21+B26+B31)=0,0,((B21+B26+B31)/(B19+B20+B24+B25+B29+B30)))</f>
        <v>6.1917995952673291E-2</v>
      </c>
      <c r="C35" s="16">
        <f t="shared" ref="C35:J35" si="6">IF((C21+C26+C31)=0,0,((C21+C26+C31)/(C19+C20+C24+C25+C29+C30)))</f>
        <v>0.17247083979633823</v>
      </c>
      <c r="D35" s="16">
        <f t="shared" si="6"/>
        <v>8.9194734927589586E-2</v>
      </c>
      <c r="E35" s="16">
        <f t="shared" si="6"/>
        <v>0.36478458057180124</v>
      </c>
      <c r="F35" s="16">
        <f t="shared" si="6"/>
        <v>0.23285829835678579</v>
      </c>
      <c r="G35" s="16">
        <f t="shared" si="6"/>
        <v>0.13208762072829106</v>
      </c>
      <c r="H35" s="16">
        <f t="shared" si="6"/>
        <v>1.133848512844716E-2</v>
      </c>
      <c r="I35" s="16">
        <f t="shared" si="6"/>
        <v>0</v>
      </c>
      <c r="J35" s="16">
        <f t="shared" si="6"/>
        <v>0</v>
      </c>
      <c r="K35" s="16">
        <f t="shared" ref="K35:P35" si="7">IF((K21+K26+K31)=0,0,((K21+K26+K31)/(K19+K20+K24+K25+K29+K30)))</f>
        <v>0.14195000946468189</v>
      </c>
      <c r="L35" s="16">
        <v>0.11323141482469246</v>
      </c>
      <c r="M35" s="16">
        <f t="shared" si="7"/>
        <v>3.8556618535490847E-2</v>
      </c>
      <c r="N35" s="16">
        <f t="shared" si="7"/>
        <v>0</v>
      </c>
      <c r="O35" s="16">
        <f t="shared" si="7"/>
        <v>4.8573139242355609E-2</v>
      </c>
      <c r="P35" s="16">
        <f t="shared" si="7"/>
        <v>8.8956175975162227E-2</v>
      </c>
      <c r="Q35" s="16">
        <v>9.043820322697313E-2</v>
      </c>
    </row>
    <row r="36" spans="1:17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ht="12" thickBot="1" x14ac:dyDescent="0.25">
      <c r="A37" s="3" t="s">
        <v>4</v>
      </c>
      <c r="B37" s="32">
        <f t="shared" ref="B37:P37" si="8">+B33+B28+B23+B18+B8</f>
        <v>11808320.43</v>
      </c>
      <c r="C37" s="31">
        <f t="shared" si="8"/>
        <v>60728538.060000002</v>
      </c>
      <c r="D37" s="31">
        <f t="shared" si="8"/>
        <v>215661.04</v>
      </c>
      <c r="E37" s="31">
        <f t="shared" si="8"/>
        <v>119918.41</v>
      </c>
      <c r="F37" s="31">
        <f t="shared" si="8"/>
        <v>7953239.5700000003</v>
      </c>
      <c r="G37" s="31">
        <f t="shared" si="8"/>
        <v>13255719.359999999</v>
      </c>
      <c r="H37" s="31">
        <f t="shared" si="8"/>
        <v>6708200.9300000006</v>
      </c>
      <c r="I37" s="31">
        <f t="shared" si="8"/>
        <v>233374.01</v>
      </c>
      <c r="J37" s="31">
        <f t="shared" si="8"/>
        <v>0</v>
      </c>
      <c r="K37" s="31">
        <f t="shared" si="8"/>
        <v>101022971.81</v>
      </c>
      <c r="L37" s="31">
        <v>103740782.48</v>
      </c>
      <c r="M37" s="31">
        <f t="shared" si="8"/>
        <v>236532.77</v>
      </c>
      <c r="N37" s="31">
        <f t="shared" si="8"/>
        <v>230952.32000000001</v>
      </c>
      <c r="O37" s="31">
        <f t="shared" si="8"/>
        <v>41514095.989999995</v>
      </c>
      <c r="P37" s="32">
        <f t="shared" si="8"/>
        <v>143004552.88999999</v>
      </c>
      <c r="Q37" s="32">
        <v>131114248.89000002</v>
      </c>
    </row>
    <row r="38" spans="1:17" ht="12" thickTop="1" x14ac:dyDescent="0.2"/>
  </sheetData>
  <phoneticPr fontId="0" type="noConversion"/>
  <printOptions horizontalCentered="1" verticalCentered="1"/>
  <pageMargins left="0" right="0" top="0.5" bottom="0.5" header="0.25" footer="0.25"/>
  <pageSetup scale="71" orientation="landscape" horizontalDpi="4294967292" r:id="rId1"/>
  <headerFooter alignWithMargins="0">
    <oddHeader>&amp;L11/04/15
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FB5A-D085-4CB0-BD6D-E8250EDEED9F}">
  <sheetPr>
    <pageSetUpPr fitToPage="1"/>
  </sheetPr>
  <dimension ref="A1:Q79"/>
  <sheetViews>
    <sheetView topLeftCell="A44" workbookViewId="0">
      <selection activeCell="Q10" sqref="P10:Q10"/>
    </sheetView>
  </sheetViews>
  <sheetFormatPr defaultRowHeight="12.75" x14ac:dyDescent="0.2"/>
  <cols>
    <col min="1" max="1" width="14.7109375" customWidth="1"/>
    <col min="2" max="2" width="12" bestFit="1" customWidth="1"/>
    <col min="3" max="3" width="12.85546875" bestFit="1" customWidth="1"/>
    <col min="4" max="6" width="12" bestFit="1" customWidth="1"/>
    <col min="7" max="7" width="9.85546875" customWidth="1"/>
    <col min="8" max="8" width="12" bestFit="1" customWidth="1"/>
    <col min="9" max="10" width="11.140625" bestFit="1" customWidth="1"/>
    <col min="11" max="11" width="11.28515625" bestFit="1" customWidth="1"/>
    <col min="12" max="13" width="12.140625" bestFit="1" customWidth="1"/>
    <col min="14" max="14" width="12.85546875" bestFit="1" customWidth="1"/>
    <col min="16" max="16" width="11.140625" bestFit="1" customWidth="1"/>
    <col min="17" max="17" width="11.7109375" bestFit="1" customWidth="1"/>
  </cols>
  <sheetData>
    <row r="1" spans="1:15" x14ac:dyDescent="0.2">
      <c r="A1" s="21" t="str">
        <f>Extension!A1</f>
        <v>FY25 Research Report - Oklahoma State University - Final Numbers as of June 30, 2025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 t="s">
        <v>49</v>
      </c>
      <c r="N1" s="24"/>
      <c r="O1" s="22"/>
    </row>
    <row r="2" spans="1:15" x14ac:dyDescent="0.2">
      <c r="A2" s="21" t="str">
        <f>Extension!A2</f>
        <v>Sponsored Program Fund Sources and Expenditures by Agency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2"/>
    </row>
    <row r="3" spans="1:1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2"/>
    </row>
    <row r="4" spans="1:15" x14ac:dyDescent="0.2">
      <c r="A4" s="21" t="s">
        <v>50</v>
      </c>
      <c r="B4" s="24"/>
      <c r="C4" s="24"/>
      <c r="D4" s="24"/>
      <c r="E4" s="24"/>
      <c r="F4" s="24" t="s">
        <v>51</v>
      </c>
      <c r="G4" s="24"/>
      <c r="H4" s="24"/>
      <c r="I4" s="24"/>
      <c r="J4" s="24"/>
      <c r="K4" s="24"/>
      <c r="L4" s="24" t="s">
        <v>24</v>
      </c>
      <c r="M4" s="24" t="s">
        <v>74</v>
      </c>
      <c r="N4" s="24"/>
      <c r="O4" s="22"/>
    </row>
    <row r="5" spans="1:15" x14ac:dyDescent="0.2">
      <c r="A5" s="22"/>
      <c r="B5" s="24" t="s">
        <v>0</v>
      </c>
      <c r="C5" s="24"/>
      <c r="D5" s="24" t="s">
        <v>1</v>
      </c>
      <c r="E5" s="24"/>
      <c r="F5" s="24" t="s">
        <v>52</v>
      </c>
      <c r="G5" s="24"/>
      <c r="H5" s="24" t="s">
        <v>2</v>
      </c>
      <c r="I5" s="24"/>
      <c r="J5" s="24"/>
      <c r="K5" s="24" t="s">
        <v>3</v>
      </c>
      <c r="L5" s="24" t="s">
        <v>25</v>
      </c>
      <c r="M5" s="24" t="s">
        <v>4</v>
      </c>
      <c r="N5" s="24"/>
      <c r="O5" s="22"/>
    </row>
    <row r="6" spans="1:15" x14ac:dyDescent="0.2">
      <c r="A6" s="22"/>
      <c r="B6" s="25" t="s">
        <v>5</v>
      </c>
      <c r="C6" s="25" t="s">
        <v>6</v>
      </c>
      <c r="D6" s="25" t="s">
        <v>7</v>
      </c>
      <c r="E6" s="25" t="s">
        <v>8</v>
      </c>
      <c r="F6" s="25" t="s">
        <v>7</v>
      </c>
      <c r="G6" s="25" t="s">
        <v>9</v>
      </c>
      <c r="H6" s="25" t="s">
        <v>11</v>
      </c>
      <c r="I6" s="25" t="s">
        <v>22</v>
      </c>
      <c r="J6" s="25" t="s">
        <v>71</v>
      </c>
      <c r="K6" s="25" t="s">
        <v>12</v>
      </c>
      <c r="L6" s="25" t="s">
        <v>7</v>
      </c>
      <c r="M6" s="25" t="s">
        <v>5</v>
      </c>
      <c r="N6" s="24"/>
      <c r="O6" s="22"/>
    </row>
    <row r="7" spans="1:15" x14ac:dyDescent="0.2">
      <c r="A7" s="22" t="s">
        <v>53</v>
      </c>
      <c r="B7" s="33">
        <f>B20+B33+B46</f>
        <v>0</v>
      </c>
      <c r="C7" s="33">
        <f t="shared" ref="C7:L7" si="0">C20+C33+C46</f>
        <v>10809083.75</v>
      </c>
      <c r="D7" s="33">
        <f t="shared" si="0"/>
        <v>334311.86</v>
      </c>
      <c r="E7" s="33">
        <f t="shared" si="0"/>
        <v>0</v>
      </c>
      <c r="F7" s="33">
        <f t="shared" si="0"/>
        <v>0</v>
      </c>
      <c r="G7" s="33">
        <f t="shared" si="0"/>
        <v>3026551.8899999997</v>
      </c>
      <c r="H7" s="33">
        <f t="shared" si="0"/>
        <v>3481898.73</v>
      </c>
      <c r="I7" s="33">
        <f t="shared" si="0"/>
        <v>0</v>
      </c>
      <c r="J7" s="33">
        <f t="shared" si="0"/>
        <v>890436.93</v>
      </c>
      <c r="K7" s="33">
        <f t="shared" si="0"/>
        <v>3733859.78</v>
      </c>
      <c r="L7" s="33">
        <f t="shared" si="0"/>
        <v>0</v>
      </c>
      <c r="M7" s="33">
        <f>SUM(B7:L7)</f>
        <v>22276142.940000001</v>
      </c>
      <c r="N7" s="24"/>
      <c r="O7" s="22"/>
    </row>
    <row r="8" spans="1:15" x14ac:dyDescent="0.2">
      <c r="A8" s="22" t="s">
        <v>54</v>
      </c>
      <c r="B8" s="33">
        <f>B21+B34+B47</f>
        <v>0</v>
      </c>
      <c r="C8" s="33">
        <f t="shared" ref="C8:L8" si="1">C21+C34+C47</f>
        <v>0</v>
      </c>
      <c r="D8" s="33">
        <f t="shared" si="1"/>
        <v>0</v>
      </c>
      <c r="E8" s="33">
        <f t="shared" si="1"/>
        <v>1810</v>
      </c>
      <c r="F8" s="33">
        <f t="shared" si="1"/>
        <v>0</v>
      </c>
      <c r="G8" s="33">
        <f t="shared" si="1"/>
        <v>434414.31000000006</v>
      </c>
      <c r="H8" s="33">
        <f t="shared" si="1"/>
        <v>348548.41</v>
      </c>
      <c r="I8" s="33">
        <f t="shared" si="1"/>
        <v>0</v>
      </c>
      <c r="J8" s="33">
        <f t="shared" si="1"/>
        <v>0</v>
      </c>
      <c r="K8" s="33">
        <f t="shared" si="1"/>
        <v>0</v>
      </c>
      <c r="L8" s="33">
        <f t="shared" si="1"/>
        <v>0</v>
      </c>
      <c r="M8" s="33">
        <f>SUM(B8:L8)</f>
        <v>784772.72</v>
      </c>
      <c r="N8" s="24"/>
      <c r="O8" s="22"/>
    </row>
    <row r="9" spans="1:15" x14ac:dyDescent="0.2">
      <c r="A9" s="22" t="s">
        <v>55</v>
      </c>
      <c r="B9" s="34">
        <f>B22+B35+B48</f>
        <v>0</v>
      </c>
      <c r="C9" s="34">
        <f t="shared" ref="C9:L9" si="2">C22+C35+C48</f>
        <v>0</v>
      </c>
      <c r="D9" s="34">
        <f t="shared" si="2"/>
        <v>0</v>
      </c>
      <c r="E9" s="34">
        <f t="shared" si="2"/>
        <v>0</v>
      </c>
      <c r="F9" s="34">
        <f t="shared" si="2"/>
        <v>0</v>
      </c>
      <c r="G9" s="34">
        <f t="shared" si="2"/>
        <v>0</v>
      </c>
      <c r="H9" s="34">
        <f t="shared" si="2"/>
        <v>0</v>
      </c>
      <c r="I9" s="34">
        <f t="shared" si="2"/>
        <v>0</v>
      </c>
      <c r="J9" s="34">
        <f t="shared" si="2"/>
        <v>156390.07</v>
      </c>
      <c r="K9" s="34">
        <f t="shared" si="2"/>
        <v>0</v>
      </c>
      <c r="L9" s="34">
        <f t="shared" si="2"/>
        <v>0</v>
      </c>
      <c r="M9" s="34">
        <f>SUM(B9:L9)</f>
        <v>156390.07</v>
      </c>
      <c r="N9" s="24"/>
      <c r="O9" s="22"/>
    </row>
    <row r="10" spans="1:15" ht="13.5" thickBot="1" x14ac:dyDescent="0.25">
      <c r="A10" s="21" t="s">
        <v>4</v>
      </c>
      <c r="B10" s="35">
        <f t="shared" ref="B10:L10" si="3">SUM(B7:B9)</f>
        <v>0</v>
      </c>
      <c r="C10" s="35">
        <f t="shared" si="3"/>
        <v>10809083.75</v>
      </c>
      <c r="D10" s="35">
        <f t="shared" si="3"/>
        <v>334311.86</v>
      </c>
      <c r="E10" s="35">
        <f t="shared" si="3"/>
        <v>1810</v>
      </c>
      <c r="F10" s="35">
        <f t="shared" si="3"/>
        <v>0</v>
      </c>
      <c r="G10" s="35">
        <f t="shared" si="3"/>
        <v>3460966.1999999997</v>
      </c>
      <c r="H10" s="35">
        <f>SUM(H7:H9)</f>
        <v>3830447.14</v>
      </c>
      <c r="I10" s="35">
        <f>SUM(I7:I9)</f>
        <v>0</v>
      </c>
      <c r="J10" s="35">
        <f t="shared" si="3"/>
        <v>1046827</v>
      </c>
      <c r="K10" s="35">
        <f t="shared" si="3"/>
        <v>3733859.78</v>
      </c>
      <c r="L10" s="35">
        <f t="shared" si="3"/>
        <v>0</v>
      </c>
      <c r="M10" s="35">
        <f>SUM(B10:L10)</f>
        <v>23217305.73</v>
      </c>
      <c r="N10" s="24"/>
      <c r="O10" s="22"/>
    </row>
    <row r="11" spans="1:15" ht="13.5" thickTop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4"/>
      <c r="O11" s="22"/>
    </row>
    <row r="12" spans="1:1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4"/>
      <c r="O12" s="22"/>
    </row>
    <row r="13" spans="1:15" x14ac:dyDescent="0.2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4"/>
      <c r="O13" s="22"/>
    </row>
    <row r="14" spans="1:15" x14ac:dyDescent="0.2">
      <c r="A14" s="21" t="str">
        <f>A1</f>
        <v>FY25 Research Report - Oklahoma State University - Final Numbers as of June 30, 2025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 t="s">
        <v>56</v>
      </c>
      <c r="N14" s="24"/>
      <c r="O14" s="22"/>
    </row>
    <row r="15" spans="1:15" x14ac:dyDescent="0.2">
      <c r="A15" s="21" t="s">
        <v>57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4"/>
      <c r="O15" s="22"/>
    </row>
    <row r="16" spans="1:1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4"/>
      <c r="O16" s="22"/>
    </row>
    <row r="17" spans="1:15" x14ac:dyDescent="0.2">
      <c r="A17" s="21" t="s">
        <v>58</v>
      </c>
      <c r="B17" s="24"/>
      <c r="C17" s="24"/>
      <c r="D17" s="24"/>
      <c r="E17" s="24"/>
      <c r="F17" s="24" t="s">
        <v>51</v>
      </c>
      <c r="G17" s="24"/>
      <c r="H17" s="24"/>
      <c r="I17" s="24"/>
      <c r="J17" s="24"/>
      <c r="K17" s="24"/>
      <c r="L17" s="24" t="s">
        <v>24</v>
      </c>
      <c r="M17" s="24" t="str">
        <f>M4</f>
        <v>FY25</v>
      </c>
      <c r="N17" s="24"/>
      <c r="O17" s="22"/>
    </row>
    <row r="18" spans="1:15" x14ac:dyDescent="0.2">
      <c r="A18" s="22"/>
      <c r="B18" s="24" t="s">
        <v>0</v>
      </c>
      <c r="C18" s="24"/>
      <c r="D18" s="24" t="s">
        <v>1</v>
      </c>
      <c r="E18" s="24"/>
      <c r="F18" s="24" t="s">
        <v>52</v>
      </c>
      <c r="G18" s="24"/>
      <c r="H18" s="24" t="s">
        <v>2</v>
      </c>
      <c r="I18" s="24"/>
      <c r="J18" s="24"/>
      <c r="K18" s="24" t="s">
        <v>3</v>
      </c>
      <c r="L18" s="24" t="s">
        <v>25</v>
      </c>
      <c r="M18" s="24" t="s">
        <v>4</v>
      </c>
      <c r="N18" s="24"/>
      <c r="O18" s="22"/>
    </row>
    <row r="19" spans="1:15" x14ac:dyDescent="0.2">
      <c r="A19" s="22"/>
      <c r="B19" s="25" t="s">
        <v>5</v>
      </c>
      <c r="C19" s="25" t="s">
        <v>6</v>
      </c>
      <c r="D19" s="25" t="s">
        <v>7</v>
      </c>
      <c r="E19" s="25" t="s">
        <v>8</v>
      </c>
      <c r="F19" s="25" t="s">
        <v>7</v>
      </c>
      <c r="G19" s="25" t="s">
        <v>9</v>
      </c>
      <c r="H19" s="25" t="s">
        <v>11</v>
      </c>
      <c r="I19" s="25" t="s">
        <v>22</v>
      </c>
      <c r="J19" s="25" t="s">
        <v>71</v>
      </c>
      <c r="K19" s="25" t="s">
        <v>12</v>
      </c>
      <c r="L19" s="25" t="s">
        <v>7</v>
      </c>
      <c r="M19" s="25" t="s">
        <v>5</v>
      </c>
      <c r="N19" s="24"/>
      <c r="O19" s="22"/>
    </row>
    <row r="20" spans="1:15" x14ac:dyDescent="0.2">
      <c r="A20" s="22" t="s">
        <v>53</v>
      </c>
      <c r="B20" s="33">
        <f>0</f>
        <v>0</v>
      </c>
      <c r="C20" s="33">
        <v>9070486.3900000006</v>
      </c>
      <c r="D20" s="33">
        <v>150700.14000000001</v>
      </c>
      <c r="E20" s="33">
        <v>0</v>
      </c>
      <c r="F20" s="33">
        <v>0</v>
      </c>
      <c r="G20" s="33">
        <v>1093070.92</v>
      </c>
      <c r="H20" s="33">
        <v>2873237</v>
      </c>
      <c r="I20" s="33"/>
      <c r="J20" s="33"/>
      <c r="K20" s="33">
        <v>0</v>
      </c>
      <c r="L20" s="33"/>
      <c r="M20" s="33">
        <f>SUM(B20:L20)</f>
        <v>13187494.450000001</v>
      </c>
      <c r="N20" s="24"/>
      <c r="O20" s="22"/>
    </row>
    <row r="21" spans="1:15" x14ac:dyDescent="0.2">
      <c r="A21" s="22" t="s">
        <v>54</v>
      </c>
      <c r="B21" s="33">
        <v>0</v>
      </c>
      <c r="C21" s="33"/>
      <c r="D21" s="33"/>
      <c r="E21" s="33">
        <v>1810</v>
      </c>
      <c r="F21" s="33">
        <v>0</v>
      </c>
      <c r="G21" s="33">
        <v>364871.65</v>
      </c>
      <c r="H21" s="33">
        <v>337131.48</v>
      </c>
      <c r="I21" s="33"/>
      <c r="J21" s="33"/>
      <c r="K21" s="33">
        <v>0</v>
      </c>
      <c r="L21" s="33"/>
      <c r="M21" s="33">
        <f>SUM(B21:L21)</f>
        <v>703813.13</v>
      </c>
      <c r="N21" s="24"/>
      <c r="O21" s="22"/>
    </row>
    <row r="22" spans="1:15" x14ac:dyDescent="0.2">
      <c r="A22" s="22" t="s">
        <v>55</v>
      </c>
      <c r="B22" s="34">
        <v>0</v>
      </c>
      <c r="C22" s="34"/>
      <c r="D22" s="34"/>
      <c r="E22" s="34">
        <v>0</v>
      </c>
      <c r="F22" s="34">
        <v>0</v>
      </c>
      <c r="G22" s="34"/>
      <c r="H22" s="34">
        <v>0</v>
      </c>
      <c r="I22" s="34"/>
      <c r="J22" s="34"/>
      <c r="K22" s="34">
        <v>0</v>
      </c>
      <c r="L22" s="34"/>
      <c r="M22" s="34">
        <f>SUM(B22:L22)</f>
        <v>0</v>
      </c>
      <c r="N22" s="24"/>
      <c r="O22" s="22"/>
    </row>
    <row r="23" spans="1:15" ht="13.5" thickBot="1" x14ac:dyDescent="0.25">
      <c r="A23" s="21" t="s">
        <v>4</v>
      </c>
      <c r="B23" s="35">
        <f t="shared" ref="B23:L23" si="4">SUM(B20:B22)</f>
        <v>0</v>
      </c>
      <c r="C23" s="35">
        <f t="shared" si="4"/>
        <v>9070486.3900000006</v>
      </c>
      <c r="D23" s="35">
        <f t="shared" si="4"/>
        <v>150700.14000000001</v>
      </c>
      <c r="E23" s="35">
        <f t="shared" si="4"/>
        <v>1810</v>
      </c>
      <c r="F23" s="35">
        <f t="shared" si="4"/>
        <v>0</v>
      </c>
      <c r="G23" s="35">
        <f t="shared" si="4"/>
        <v>1457942.5699999998</v>
      </c>
      <c r="H23" s="35">
        <f>SUM(H20:H22)</f>
        <v>3210368.48</v>
      </c>
      <c r="I23" s="35">
        <f>SUM(I20:I22)</f>
        <v>0</v>
      </c>
      <c r="J23" s="35">
        <f t="shared" si="4"/>
        <v>0</v>
      </c>
      <c r="K23" s="35">
        <f t="shared" si="4"/>
        <v>0</v>
      </c>
      <c r="L23" s="35">
        <f t="shared" si="4"/>
        <v>0</v>
      </c>
      <c r="M23" s="35">
        <f>SUM(B23:L23)</f>
        <v>13891307.580000002</v>
      </c>
      <c r="N23" s="24"/>
      <c r="O23" s="22"/>
    </row>
    <row r="24" spans="1:15" ht="13.5" thickTop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4"/>
      <c r="O24" s="22"/>
    </row>
    <row r="25" spans="1:1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4"/>
      <c r="O25" s="22"/>
    </row>
    <row r="26" spans="1:1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4"/>
      <c r="O26" s="22"/>
    </row>
    <row r="27" spans="1:15" x14ac:dyDescent="0.2">
      <c r="A27" s="21" t="str">
        <f>A14</f>
        <v>FY25 Research Report - Oklahoma State University - Final Numbers as of June 30, 2025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 t="s">
        <v>59</v>
      </c>
      <c r="N27" s="24"/>
      <c r="O27" s="22"/>
    </row>
    <row r="28" spans="1:15" x14ac:dyDescent="0.2">
      <c r="A28" s="21" t="s">
        <v>60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4"/>
      <c r="O28" s="22"/>
    </row>
    <row r="29" spans="1:1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4"/>
      <c r="O29" s="22"/>
    </row>
    <row r="30" spans="1:15" x14ac:dyDescent="0.2">
      <c r="A30" s="21" t="s">
        <v>61</v>
      </c>
      <c r="B30" s="24"/>
      <c r="C30" s="24"/>
      <c r="D30" s="24"/>
      <c r="E30" s="24"/>
      <c r="F30" s="24" t="s">
        <v>51</v>
      </c>
      <c r="G30" s="24"/>
      <c r="H30" s="24"/>
      <c r="I30" s="24"/>
      <c r="J30" s="24"/>
      <c r="K30" s="24"/>
      <c r="L30" s="24" t="s">
        <v>24</v>
      </c>
      <c r="M30" s="24" t="str">
        <f>M17</f>
        <v>FY25</v>
      </c>
      <c r="N30" s="24"/>
      <c r="O30" s="22"/>
    </row>
    <row r="31" spans="1:15" x14ac:dyDescent="0.2">
      <c r="A31" s="22"/>
      <c r="B31" s="24" t="s">
        <v>0</v>
      </c>
      <c r="C31" s="24"/>
      <c r="D31" s="24" t="s">
        <v>1</v>
      </c>
      <c r="E31" s="24"/>
      <c r="F31" s="24" t="s">
        <v>52</v>
      </c>
      <c r="G31" s="24"/>
      <c r="H31" s="24" t="s">
        <v>2</v>
      </c>
      <c r="I31" s="24"/>
      <c r="J31" s="24"/>
      <c r="K31" s="24" t="s">
        <v>3</v>
      </c>
      <c r="L31" s="24" t="s">
        <v>25</v>
      </c>
      <c r="M31" s="24" t="s">
        <v>4</v>
      </c>
      <c r="N31" s="24"/>
      <c r="O31" s="22"/>
    </row>
    <row r="32" spans="1:15" x14ac:dyDescent="0.2">
      <c r="A32" s="22"/>
      <c r="B32" s="25" t="s">
        <v>5</v>
      </c>
      <c r="C32" s="25" t="s">
        <v>6</v>
      </c>
      <c r="D32" s="25" t="s">
        <v>7</v>
      </c>
      <c r="E32" s="25" t="s">
        <v>8</v>
      </c>
      <c r="F32" s="25" t="s">
        <v>7</v>
      </c>
      <c r="G32" s="25" t="s">
        <v>9</v>
      </c>
      <c r="H32" s="25" t="s">
        <v>11</v>
      </c>
      <c r="I32" s="25" t="s">
        <v>22</v>
      </c>
      <c r="J32" s="25" t="s">
        <v>71</v>
      </c>
      <c r="K32" s="25" t="s">
        <v>12</v>
      </c>
      <c r="L32" s="25" t="s">
        <v>7</v>
      </c>
      <c r="M32" s="25" t="s">
        <v>5</v>
      </c>
      <c r="N32" s="24"/>
      <c r="O32" s="22"/>
    </row>
    <row r="33" spans="1:15" x14ac:dyDescent="0.2">
      <c r="A33" s="22" t="s">
        <v>53</v>
      </c>
      <c r="B33" s="33">
        <v>0</v>
      </c>
      <c r="C33" s="33"/>
      <c r="D33" s="33">
        <v>183611.72</v>
      </c>
      <c r="E33" s="33">
        <v>0</v>
      </c>
      <c r="F33" s="33">
        <v>0</v>
      </c>
      <c r="G33" s="33">
        <v>1933480.97</v>
      </c>
      <c r="H33" s="33">
        <v>339598.59</v>
      </c>
      <c r="I33" s="33"/>
      <c r="J33" s="33">
        <v>890436.93</v>
      </c>
      <c r="K33" s="33">
        <v>3733859.78</v>
      </c>
      <c r="L33" s="33"/>
      <c r="M33" s="33">
        <f>SUM(B33:L33)</f>
        <v>7080987.9900000002</v>
      </c>
      <c r="N33" s="24"/>
      <c r="O33" s="22"/>
    </row>
    <row r="34" spans="1:15" x14ac:dyDescent="0.2">
      <c r="A34" s="22" t="s">
        <v>54</v>
      </c>
      <c r="B34" s="33">
        <v>0</v>
      </c>
      <c r="C34" s="33"/>
      <c r="D34" s="33"/>
      <c r="E34" s="33">
        <v>0</v>
      </c>
      <c r="F34" s="33">
        <v>0</v>
      </c>
      <c r="G34" s="33">
        <v>69542.66</v>
      </c>
      <c r="H34" s="33">
        <v>5063.71</v>
      </c>
      <c r="I34" s="33"/>
      <c r="J34" s="33"/>
      <c r="K34" s="33">
        <v>0</v>
      </c>
      <c r="L34" s="33"/>
      <c r="M34" s="33">
        <f>SUM(B34:L34)</f>
        <v>74606.37000000001</v>
      </c>
      <c r="N34" s="24"/>
      <c r="O34" s="22"/>
    </row>
    <row r="35" spans="1:15" x14ac:dyDescent="0.2">
      <c r="A35" s="22" t="s">
        <v>55</v>
      </c>
      <c r="B35" s="34">
        <v>0</v>
      </c>
      <c r="C35" s="34"/>
      <c r="D35" s="34"/>
      <c r="E35" s="34">
        <v>0</v>
      </c>
      <c r="F35" s="34">
        <v>0</v>
      </c>
      <c r="G35" s="34"/>
      <c r="H35" s="34">
        <v>0</v>
      </c>
      <c r="I35" s="34"/>
      <c r="J35" s="34">
        <v>156390.07</v>
      </c>
      <c r="K35" s="34">
        <v>0</v>
      </c>
      <c r="L35" s="34"/>
      <c r="M35" s="34">
        <f>SUM(B35:L35)</f>
        <v>156390.07</v>
      </c>
      <c r="N35" s="24"/>
      <c r="O35" s="22"/>
    </row>
    <row r="36" spans="1:15" ht="13.5" thickBot="1" x14ac:dyDescent="0.25">
      <c r="A36" s="21" t="s">
        <v>4</v>
      </c>
      <c r="B36" s="35">
        <f t="shared" ref="B36:L36" si="5">SUM(B33:B35)</f>
        <v>0</v>
      </c>
      <c r="C36" s="35">
        <f t="shared" si="5"/>
        <v>0</v>
      </c>
      <c r="D36" s="35">
        <f t="shared" si="5"/>
        <v>183611.72</v>
      </c>
      <c r="E36" s="35">
        <f t="shared" si="5"/>
        <v>0</v>
      </c>
      <c r="F36" s="35">
        <f t="shared" si="5"/>
        <v>0</v>
      </c>
      <c r="G36" s="35">
        <f t="shared" si="5"/>
        <v>2003023.63</v>
      </c>
      <c r="H36" s="35">
        <f>SUM(H33:H35)</f>
        <v>344662.30000000005</v>
      </c>
      <c r="I36" s="35">
        <f>SUM(I33:I35)</f>
        <v>0</v>
      </c>
      <c r="J36" s="35">
        <f t="shared" si="5"/>
        <v>1046827</v>
      </c>
      <c r="K36" s="35">
        <f t="shared" si="5"/>
        <v>3733859.78</v>
      </c>
      <c r="L36" s="35">
        <f t="shared" si="5"/>
        <v>0</v>
      </c>
      <c r="M36" s="35">
        <f>SUM(B36:L36)</f>
        <v>7311984.4299999997</v>
      </c>
      <c r="N36" s="24"/>
      <c r="O36" s="22"/>
    </row>
    <row r="37" spans="1:15" ht="13.5" thickTop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4"/>
      <c r="O37" s="22"/>
    </row>
    <row r="38" spans="1:1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4"/>
      <c r="O38" s="22"/>
    </row>
    <row r="39" spans="1:1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4"/>
      <c r="O39" s="22"/>
    </row>
    <row r="40" spans="1:15" x14ac:dyDescent="0.2">
      <c r="A40" s="21" t="str">
        <f>A27</f>
        <v>FY25 Research Report - Oklahoma State University - Final Numbers as of June 30, 2025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 t="s">
        <v>62</v>
      </c>
      <c r="N40" s="24"/>
      <c r="O40" s="22"/>
    </row>
    <row r="41" spans="1:15" x14ac:dyDescent="0.2">
      <c r="A41" s="21" t="s">
        <v>63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4"/>
      <c r="O41" s="22"/>
    </row>
    <row r="42" spans="1:1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4"/>
      <c r="O42" s="22"/>
    </row>
    <row r="43" spans="1:15" x14ac:dyDescent="0.2">
      <c r="A43" s="21" t="s">
        <v>61</v>
      </c>
      <c r="B43" s="24"/>
      <c r="C43" s="24"/>
      <c r="D43" s="24"/>
      <c r="E43" s="24"/>
      <c r="F43" s="24" t="s">
        <v>51</v>
      </c>
      <c r="G43" s="24"/>
      <c r="H43" s="24"/>
      <c r="I43" s="24"/>
      <c r="J43" s="24"/>
      <c r="K43" s="24"/>
      <c r="L43" s="24" t="s">
        <v>24</v>
      </c>
      <c r="M43" s="24" t="str">
        <f>M30</f>
        <v>FY25</v>
      </c>
      <c r="N43" s="24"/>
      <c r="O43" s="22"/>
    </row>
    <row r="44" spans="1:15" x14ac:dyDescent="0.2">
      <c r="A44" s="22"/>
      <c r="B44" s="24" t="s">
        <v>0</v>
      </c>
      <c r="C44" s="24"/>
      <c r="D44" s="24" t="s">
        <v>1</v>
      </c>
      <c r="E44" s="24"/>
      <c r="F44" s="24" t="s">
        <v>52</v>
      </c>
      <c r="G44" s="24"/>
      <c r="H44" s="24" t="s">
        <v>2</v>
      </c>
      <c r="I44" s="24"/>
      <c r="J44" s="24"/>
      <c r="K44" s="24" t="s">
        <v>3</v>
      </c>
      <c r="L44" s="24" t="s">
        <v>25</v>
      </c>
      <c r="M44" s="24" t="s">
        <v>4</v>
      </c>
      <c r="N44" s="24"/>
      <c r="O44" s="22"/>
    </row>
    <row r="45" spans="1:15" x14ac:dyDescent="0.2">
      <c r="A45" s="22"/>
      <c r="B45" s="25" t="s">
        <v>5</v>
      </c>
      <c r="C45" s="25" t="s">
        <v>6</v>
      </c>
      <c r="D45" s="25" t="s">
        <v>7</v>
      </c>
      <c r="E45" s="25" t="s">
        <v>8</v>
      </c>
      <c r="F45" s="25" t="s">
        <v>7</v>
      </c>
      <c r="G45" s="25" t="s">
        <v>9</v>
      </c>
      <c r="H45" s="25" t="s">
        <v>11</v>
      </c>
      <c r="I45" s="25" t="s">
        <v>22</v>
      </c>
      <c r="J45" s="25" t="s">
        <v>71</v>
      </c>
      <c r="K45" s="25" t="s">
        <v>12</v>
      </c>
      <c r="L45" s="25" t="s">
        <v>7</v>
      </c>
      <c r="M45" s="25" t="s">
        <v>5</v>
      </c>
      <c r="N45" s="24"/>
      <c r="O45" s="22"/>
    </row>
    <row r="46" spans="1:15" x14ac:dyDescent="0.2">
      <c r="A46" s="22" t="s">
        <v>53</v>
      </c>
      <c r="B46" s="33">
        <v>0</v>
      </c>
      <c r="C46" s="33">
        <v>1738597.36</v>
      </c>
      <c r="D46" s="33"/>
      <c r="E46" s="33">
        <v>0</v>
      </c>
      <c r="F46" s="33">
        <v>0</v>
      </c>
      <c r="G46" s="33"/>
      <c r="H46" s="33">
        <v>269063.14</v>
      </c>
      <c r="I46" s="33"/>
      <c r="J46" s="33"/>
      <c r="K46" s="33">
        <v>0</v>
      </c>
      <c r="L46" s="33"/>
      <c r="M46" s="33">
        <f>SUM(B46:L46)</f>
        <v>2007660.5</v>
      </c>
      <c r="N46" s="24"/>
      <c r="O46" s="22"/>
    </row>
    <row r="47" spans="1:15" x14ac:dyDescent="0.2">
      <c r="A47" s="22" t="s">
        <v>54</v>
      </c>
      <c r="B47" s="33">
        <v>0</v>
      </c>
      <c r="C47" s="33"/>
      <c r="D47" s="33"/>
      <c r="E47" s="33">
        <v>0</v>
      </c>
      <c r="F47" s="33">
        <v>0</v>
      </c>
      <c r="G47" s="33"/>
      <c r="H47" s="33">
        <v>6353.22</v>
      </c>
      <c r="I47" s="33"/>
      <c r="J47" s="33"/>
      <c r="K47" s="33">
        <v>0</v>
      </c>
      <c r="L47" s="33"/>
      <c r="M47" s="33">
        <f>SUM(B47:L47)</f>
        <v>6353.22</v>
      </c>
      <c r="N47" s="24"/>
      <c r="O47" s="22"/>
    </row>
    <row r="48" spans="1:15" x14ac:dyDescent="0.2">
      <c r="A48" s="22" t="s">
        <v>55</v>
      </c>
      <c r="B48" s="34">
        <v>0</v>
      </c>
      <c r="C48" s="34"/>
      <c r="D48" s="34"/>
      <c r="E48" s="34">
        <v>0</v>
      </c>
      <c r="F48" s="34">
        <v>0</v>
      </c>
      <c r="G48" s="34"/>
      <c r="H48" s="34">
        <v>0</v>
      </c>
      <c r="I48" s="34"/>
      <c r="J48" s="34"/>
      <c r="K48" s="34">
        <v>0</v>
      </c>
      <c r="L48" s="34"/>
      <c r="M48" s="34">
        <f>SUM(B48:L48)</f>
        <v>0</v>
      </c>
      <c r="N48" s="24"/>
      <c r="O48" s="22"/>
    </row>
    <row r="49" spans="1:17" ht="13.5" thickBot="1" x14ac:dyDescent="0.25">
      <c r="A49" s="21" t="s">
        <v>4</v>
      </c>
      <c r="B49" s="35">
        <f t="shared" ref="B49:L49" si="6">SUM(B46:B48)</f>
        <v>0</v>
      </c>
      <c r="C49" s="35">
        <f t="shared" si="6"/>
        <v>1738597.36</v>
      </c>
      <c r="D49" s="35">
        <f t="shared" si="6"/>
        <v>0</v>
      </c>
      <c r="E49" s="35">
        <f t="shared" si="6"/>
        <v>0</v>
      </c>
      <c r="F49" s="35">
        <f t="shared" si="6"/>
        <v>0</v>
      </c>
      <c r="G49" s="35">
        <f t="shared" si="6"/>
        <v>0</v>
      </c>
      <c r="H49" s="35">
        <f>SUM(H46:H48)</f>
        <v>275416.36</v>
      </c>
      <c r="I49" s="35">
        <f>SUM(I46:I48)</f>
        <v>0</v>
      </c>
      <c r="J49" s="35">
        <f t="shared" si="6"/>
        <v>0</v>
      </c>
      <c r="K49" s="35">
        <f t="shared" si="6"/>
        <v>0</v>
      </c>
      <c r="L49" s="35">
        <f t="shared" si="6"/>
        <v>0</v>
      </c>
      <c r="M49" s="35">
        <f>SUM(B49:L49)</f>
        <v>2014013.7200000002</v>
      </c>
      <c r="N49" s="24"/>
      <c r="O49" s="22"/>
    </row>
    <row r="50" spans="1:17" ht="13.5" thickTop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4"/>
      <c r="O50" s="22"/>
    </row>
    <row r="51" spans="1:17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4"/>
      <c r="O51" s="22"/>
    </row>
    <row r="52" spans="1:17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4"/>
      <c r="O52" s="22"/>
    </row>
    <row r="53" spans="1:17" x14ac:dyDescent="0.2">
      <c r="A53" s="21" t="str">
        <f>A40</f>
        <v>FY25 Research Report - Oklahoma State University - Final Numbers as of June 30, 2025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 t="s">
        <v>64</v>
      </c>
      <c r="O53" s="24"/>
    </row>
    <row r="54" spans="1:17" x14ac:dyDescent="0.2">
      <c r="A54" s="21" t="str">
        <f>A41</f>
        <v>Extension Fund Sources and Expenditures by Agency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4"/>
      <c r="O54" s="22"/>
    </row>
    <row r="55" spans="1:17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4"/>
      <c r="O55" s="22"/>
    </row>
    <row r="56" spans="1:17" x14ac:dyDescent="0.2">
      <c r="A56" s="21" t="s">
        <v>65</v>
      </c>
      <c r="B56" s="24"/>
      <c r="C56" s="24"/>
      <c r="D56" s="24"/>
      <c r="E56" s="24"/>
      <c r="F56" s="24" t="s">
        <v>51</v>
      </c>
      <c r="G56" s="24"/>
      <c r="H56" s="24"/>
      <c r="I56" s="24"/>
      <c r="J56" s="24"/>
      <c r="K56" s="24"/>
      <c r="L56" s="24" t="s">
        <v>24</v>
      </c>
      <c r="M56" s="24"/>
      <c r="N56" s="24" t="str">
        <f>M43</f>
        <v>FY25</v>
      </c>
      <c r="O56" s="24"/>
    </row>
    <row r="57" spans="1:17" x14ac:dyDescent="0.2">
      <c r="A57" s="22"/>
      <c r="B57" s="24" t="s">
        <v>0</v>
      </c>
      <c r="C57" s="24"/>
      <c r="D57" s="24" t="s">
        <v>1</v>
      </c>
      <c r="E57" s="24"/>
      <c r="F57" s="24" t="s">
        <v>52</v>
      </c>
      <c r="G57" s="24"/>
      <c r="H57" s="24" t="s">
        <v>2</v>
      </c>
      <c r="I57" s="24"/>
      <c r="J57" s="24"/>
      <c r="K57" s="24" t="s">
        <v>3</v>
      </c>
      <c r="L57" s="24" t="s">
        <v>25</v>
      </c>
      <c r="M57" s="24"/>
      <c r="N57" s="24" t="s">
        <v>4</v>
      </c>
      <c r="O57" s="24"/>
    </row>
    <row r="58" spans="1:17" x14ac:dyDescent="0.2">
      <c r="A58" s="22"/>
      <c r="B58" s="25" t="s">
        <v>5</v>
      </c>
      <c r="C58" s="25" t="s">
        <v>6</v>
      </c>
      <c r="D58" s="25" t="s">
        <v>7</v>
      </c>
      <c r="E58" s="25" t="s">
        <v>8</v>
      </c>
      <c r="F58" s="25" t="s">
        <v>7</v>
      </c>
      <c r="G58" s="25" t="s">
        <v>9</v>
      </c>
      <c r="H58" s="25" t="s">
        <v>11</v>
      </c>
      <c r="I58" s="25" t="s">
        <v>22</v>
      </c>
      <c r="J58" s="25" t="s">
        <v>71</v>
      </c>
      <c r="K58" s="25" t="s">
        <v>12</v>
      </c>
      <c r="L58" s="25" t="s">
        <v>7</v>
      </c>
      <c r="M58" s="25" t="s">
        <v>66</v>
      </c>
      <c r="N58" s="25" t="s">
        <v>5</v>
      </c>
      <c r="O58" s="24"/>
    </row>
    <row r="59" spans="1:17" x14ac:dyDescent="0.2">
      <c r="A59" s="22" t="s">
        <v>67</v>
      </c>
      <c r="B59" s="33">
        <f>'Sponsored Programs'!B37</f>
        <v>29339186.369999997</v>
      </c>
      <c r="C59" s="33">
        <f>'Sponsored Programs'!C37</f>
        <v>135938881.65000001</v>
      </c>
      <c r="D59" s="33">
        <f>'Sponsored Programs'!D37</f>
        <v>55524795.670000002</v>
      </c>
      <c r="E59" s="33">
        <f>'Sponsored Programs'!E37</f>
        <v>20685453.830000002</v>
      </c>
      <c r="F59" s="33">
        <f>'Sponsored Programs'!F37</f>
        <v>21902033.350000001</v>
      </c>
      <c r="G59" s="33">
        <f>'Sponsored Programs'!G37</f>
        <v>63177029.609999999</v>
      </c>
      <c r="H59" s="33">
        <f>'Sponsored Programs'!H37</f>
        <v>32228243.780000001</v>
      </c>
      <c r="I59" s="33">
        <f>'Sponsored Programs'!I37</f>
        <v>2793600.97</v>
      </c>
      <c r="J59" s="33">
        <f>'Sponsored Programs'!M37</f>
        <v>1405053.34</v>
      </c>
      <c r="K59" s="33">
        <f>'Sponsored Programs'!N37</f>
        <v>4333607.6500000004</v>
      </c>
      <c r="L59" s="33">
        <f>'Sponsored Programs'!O37</f>
        <v>69600556.129999995</v>
      </c>
      <c r="M59" s="33">
        <f>'Sponsored Programs'!J37</f>
        <v>242185.95</v>
      </c>
      <c r="N59" s="33">
        <f>SUM(B59:M59)</f>
        <v>437170628.29999995</v>
      </c>
      <c r="O59" s="24"/>
      <c r="P59" s="26"/>
      <c r="Q59" s="26"/>
    </row>
    <row r="60" spans="1:17" x14ac:dyDescent="0.2">
      <c r="A60" s="22" t="s">
        <v>68</v>
      </c>
      <c r="B60" s="33">
        <f t="shared" ref="B60:L60" si="7">B10</f>
        <v>0</v>
      </c>
      <c r="C60" s="33">
        <f t="shared" si="7"/>
        <v>10809083.75</v>
      </c>
      <c r="D60" s="33">
        <f t="shared" si="7"/>
        <v>334311.86</v>
      </c>
      <c r="E60" s="33">
        <f t="shared" si="7"/>
        <v>1810</v>
      </c>
      <c r="F60" s="33">
        <f t="shared" si="7"/>
        <v>0</v>
      </c>
      <c r="G60" s="33">
        <f t="shared" si="7"/>
        <v>3460966.1999999997</v>
      </c>
      <c r="H60" s="33">
        <f>H10</f>
        <v>3830447.14</v>
      </c>
      <c r="I60" s="33">
        <f>I10</f>
        <v>0</v>
      </c>
      <c r="J60" s="33">
        <f t="shared" si="7"/>
        <v>1046827</v>
      </c>
      <c r="K60" s="33">
        <f t="shared" si="7"/>
        <v>3733859.78</v>
      </c>
      <c r="L60" s="33">
        <f t="shared" si="7"/>
        <v>0</v>
      </c>
      <c r="M60" s="33">
        <v>0</v>
      </c>
      <c r="N60" s="33">
        <f>SUM(B60:M60)</f>
        <v>23217305.73</v>
      </c>
      <c r="O60" s="24" t="s">
        <v>26</v>
      </c>
    </row>
    <row r="61" spans="1:17" x14ac:dyDescent="0.2">
      <c r="A61" s="2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24"/>
    </row>
    <row r="62" spans="1:17" ht="13.5" thickBot="1" x14ac:dyDescent="0.25">
      <c r="A62" s="21" t="s">
        <v>4</v>
      </c>
      <c r="B62" s="36">
        <f t="shared" ref="B62:N62" si="8">SUM(B59:B61)</f>
        <v>29339186.369999997</v>
      </c>
      <c r="C62" s="36">
        <f t="shared" si="8"/>
        <v>146747965.40000001</v>
      </c>
      <c r="D62" s="36">
        <f t="shared" si="8"/>
        <v>55859107.530000001</v>
      </c>
      <c r="E62" s="36">
        <f t="shared" si="8"/>
        <v>20687263.830000002</v>
      </c>
      <c r="F62" s="36">
        <f t="shared" si="8"/>
        <v>21902033.350000001</v>
      </c>
      <c r="G62" s="36">
        <f t="shared" si="8"/>
        <v>66637995.810000002</v>
      </c>
      <c r="H62" s="36">
        <f>SUM(H59:H61)</f>
        <v>36058690.920000002</v>
      </c>
      <c r="I62" s="36">
        <f>SUM(I59:I61)</f>
        <v>2793600.97</v>
      </c>
      <c r="J62" s="36">
        <f t="shared" si="8"/>
        <v>2451880.34</v>
      </c>
      <c r="K62" s="36">
        <f t="shared" si="8"/>
        <v>8067467.4299999997</v>
      </c>
      <c r="L62" s="36">
        <f t="shared" si="8"/>
        <v>69600556.129999995</v>
      </c>
      <c r="M62" s="36">
        <f t="shared" si="8"/>
        <v>242185.95</v>
      </c>
      <c r="N62" s="36">
        <f t="shared" si="8"/>
        <v>460387934.02999997</v>
      </c>
      <c r="O62" s="24"/>
    </row>
    <row r="63" spans="1:17" ht="13.5" thickTop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4"/>
      <c r="O63" s="22"/>
    </row>
    <row r="64" spans="1:17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4"/>
      <c r="O64" s="22"/>
    </row>
    <row r="65" spans="1:1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4"/>
      <c r="O65" s="22"/>
    </row>
    <row r="66" spans="1:15" x14ac:dyDescent="0.2">
      <c r="A66" s="21" t="s">
        <v>75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3" t="s">
        <v>64</v>
      </c>
      <c r="O66" s="24"/>
    </row>
    <row r="67" spans="1:15" x14ac:dyDescent="0.2">
      <c r="A67" s="21" t="str">
        <f>A54</f>
        <v>Extension Fund Sources and Expenditures by Agency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4"/>
    </row>
    <row r="68" spans="1:1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4"/>
    </row>
    <row r="69" spans="1:15" x14ac:dyDescent="0.2">
      <c r="A69" s="21" t="s">
        <v>69</v>
      </c>
      <c r="B69" s="24"/>
      <c r="C69" s="24"/>
      <c r="D69" s="24"/>
      <c r="E69" s="24"/>
      <c r="F69" s="24" t="s">
        <v>51</v>
      </c>
      <c r="G69" s="24"/>
      <c r="H69" s="24"/>
      <c r="I69" s="24"/>
      <c r="J69" s="24"/>
      <c r="K69" s="24"/>
      <c r="L69" s="24" t="s">
        <v>24</v>
      </c>
      <c r="M69" s="24"/>
      <c r="N69" s="24" t="s">
        <v>70</v>
      </c>
      <c r="O69" s="24"/>
    </row>
    <row r="70" spans="1:15" x14ac:dyDescent="0.2">
      <c r="A70" s="22"/>
      <c r="B70" s="24" t="s">
        <v>0</v>
      </c>
      <c r="C70" s="24"/>
      <c r="D70" s="24" t="s">
        <v>1</v>
      </c>
      <c r="E70" s="24"/>
      <c r="F70" s="24" t="s">
        <v>52</v>
      </c>
      <c r="G70" s="24"/>
      <c r="H70" s="24" t="s">
        <v>2</v>
      </c>
      <c r="I70" s="24"/>
      <c r="J70" s="24"/>
      <c r="K70" s="24" t="s">
        <v>3</v>
      </c>
      <c r="L70" s="24" t="s">
        <v>25</v>
      </c>
      <c r="M70" s="24"/>
      <c r="N70" s="24" t="s">
        <v>4</v>
      </c>
      <c r="O70" s="24"/>
    </row>
    <row r="71" spans="1:15" x14ac:dyDescent="0.2">
      <c r="A71" s="22"/>
      <c r="B71" s="25" t="s">
        <v>5</v>
      </c>
      <c r="C71" s="25" t="s">
        <v>6</v>
      </c>
      <c r="D71" s="25" t="s">
        <v>7</v>
      </c>
      <c r="E71" s="25" t="s">
        <v>8</v>
      </c>
      <c r="F71" s="25" t="s">
        <v>7</v>
      </c>
      <c r="G71" s="25" t="s">
        <v>9</v>
      </c>
      <c r="H71" s="25" t="s">
        <v>11</v>
      </c>
      <c r="I71" s="25" t="s">
        <v>22</v>
      </c>
      <c r="J71" s="25" t="s">
        <v>71</v>
      </c>
      <c r="K71" s="25" t="s">
        <v>12</v>
      </c>
      <c r="L71" s="25" t="s">
        <v>7</v>
      </c>
      <c r="M71" s="25" t="s">
        <v>66</v>
      </c>
      <c r="N71" s="25" t="s">
        <v>5</v>
      </c>
      <c r="O71" s="24"/>
    </row>
    <row r="72" spans="1:15" x14ac:dyDescent="0.2">
      <c r="A72" s="22" t="s">
        <v>67</v>
      </c>
      <c r="B72" s="33">
        <v>37408848.57</v>
      </c>
      <c r="C72" s="33">
        <v>133773758.06</v>
      </c>
      <c r="D72" s="33">
        <v>58261837.399999999</v>
      </c>
      <c r="E72" s="33">
        <v>20478470.210000001</v>
      </c>
      <c r="F72" s="33">
        <v>22758531.920000002</v>
      </c>
      <c r="G72" s="33">
        <v>65276025.960000008</v>
      </c>
      <c r="H72" s="33">
        <v>26751682.990000002</v>
      </c>
      <c r="I72" s="33">
        <v>1670257.41</v>
      </c>
      <c r="J72" s="33">
        <v>3437978.48</v>
      </c>
      <c r="K72" s="33">
        <v>5933251.5099999998</v>
      </c>
      <c r="L72" s="33">
        <v>66285704.530000001</v>
      </c>
      <c r="M72" s="33">
        <v>942781.55</v>
      </c>
      <c r="N72" s="33">
        <v>442979128.59000009</v>
      </c>
      <c r="O72" s="24"/>
    </row>
    <row r="73" spans="1:15" x14ac:dyDescent="0.2">
      <c r="A73" s="22" t="s">
        <v>68</v>
      </c>
      <c r="B73" s="33">
        <v>1041331.53</v>
      </c>
      <c r="C73" s="33">
        <v>23220721.450000003</v>
      </c>
      <c r="D73" s="33">
        <v>0</v>
      </c>
      <c r="E73" s="33">
        <v>6728.75</v>
      </c>
      <c r="F73" s="33">
        <v>0</v>
      </c>
      <c r="G73" s="33">
        <v>0</v>
      </c>
      <c r="H73" s="33">
        <v>24433059.800000001</v>
      </c>
      <c r="I73" s="33">
        <v>0</v>
      </c>
      <c r="J73" s="33">
        <v>0</v>
      </c>
      <c r="K73" s="33">
        <v>1331624.2</v>
      </c>
      <c r="L73" s="33">
        <v>0</v>
      </c>
      <c r="M73" s="33">
        <v>0</v>
      </c>
      <c r="N73" s="33">
        <v>50033465.730000004</v>
      </c>
      <c r="O73" s="24" t="s">
        <v>26</v>
      </c>
    </row>
    <row r="74" spans="1:15" x14ac:dyDescent="0.2">
      <c r="A74" s="2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24"/>
    </row>
    <row r="75" spans="1:15" ht="13.5" thickBot="1" x14ac:dyDescent="0.25">
      <c r="A75" s="21" t="s">
        <v>4</v>
      </c>
      <c r="B75" s="36">
        <f t="shared" ref="B75:N75" si="9">SUM(B72:B74)</f>
        <v>38450180.100000001</v>
      </c>
      <c r="C75" s="36">
        <f t="shared" si="9"/>
        <v>156994479.50999999</v>
      </c>
      <c r="D75" s="36">
        <f t="shared" si="9"/>
        <v>58261837.399999999</v>
      </c>
      <c r="E75" s="36">
        <f t="shared" si="9"/>
        <v>20485198.960000001</v>
      </c>
      <c r="F75" s="36">
        <f t="shared" si="9"/>
        <v>22758531.920000002</v>
      </c>
      <c r="G75" s="36">
        <f t="shared" si="9"/>
        <v>65276025.960000008</v>
      </c>
      <c r="H75" s="36">
        <f t="shared" si="9"/>
        <v>51184742.790000007</v>
      </c>
      <c r="I75" s="36">
        <f t="shared" si="9"/>
        <v>1670257.41</v>
      </c>
      <c r="J75" s="36">
        <f t="shared" si="9"/>
        <v>3437978.48</v>
      </c>
      <c r="K75" s="36">
        <f t="shared" si="9"/>
        <v>7264875.71</v>
      </c>
      <c r="L75" s="36">
        <f t="shared" si="9"/>
        <v>66285704.530000001</v>
      </c>
      <c r="M75" s="36">
        <f t="shared" si="9"/>
        <v>942781.55</v>
      </c>
      <c r="N75" s="36">
        <f t="shared" si="9"/>
        <v>493012594.32000011</v>
      </c>
      <c r="O75" s="24"/>
    </row>
    <row r="76" spans="1:15" ht="13.5" thickTop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4"/>
      <c r="O76" s="22"/>
    </row>
    <row r="77" spans="1:15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4"/>
      <c r="O77" s="22"/>
    </row>
    <row r="78" spans="1:15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4"/>
      <c r="O78" s="22"/>
    </row>
    <row r="79" spans="1:15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4"/>
      <c r="O79" s="22"/>
    </row>
  </sheetData>
  <pageMargins left="0.7" right="0.7" top="0.75" bottom="0.75" header="0.3" footer="0.3"/>
  <pageSetup scale="86" fitToHeight="0" orientation="landscape" r:id="rId1"/>
  <rowBreaks count="4" manualBreakCount="4">
    <brk id="13" max="16383" man="1"/>
    <brk id="26" max="16383" man="1"/>
    <brk id="39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Sponsored Programs</vt:lpstr>
      <vt:lpstr>Research</vt:lpstr>
      <vt:lpstr>Instruction</vt:lpstr>
      <vt:lpstr>Extension</vt:lpstr>
      <vt:lpstr>Supplemental Information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2025-02-21T21:13:40Z</cp:lastPrinted>
  <dcterms:created xsi:type="dcterms:W3CDTF">1997-10-10T20:56:20Z</dcterms:created>
  <dcterms:modified xsi:type="dcterms:W3CDTF">2026-03-19T15:14:17Z</dcterms:modified>
</cp:coreProperties>
</file>