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T:\Permanent\Website and Notice Docs\Website Docs\"/>
    </mc:Choice>
  </mc:AlternateContent>
  <xr:revisionPtr revIDLastSave="0" documentId="8_{065F4B31-0BA8-4944-A300-A0D3C2C1682E}" xr6:coauthVersionLast="47" xr6:coauthVersionMax="47" xr10:uidLastSave="{00000000-0000-0000-0000-000000000000}"/>
  <bookViews>
    <workbookView xWindow="-28920" yWindow="3030" windowWidth="29040" windowHeight="15720" xr2:uid="{9C1F26F1-0481-4149-8797-557491845011}"/>
  </bookViews>
  <sheets>
    <sheet name="OSU Biweekly PPA-ENP" sheetId="1" r:id="rId1"/>
  </sheets>
  <externalReferences>
    <externalReference r:id="rId2"/>
  </externalReferences>
  <definedNames>
    <definedName name="_xlnm._FilterDatabase" localSheetId="0" hidden="1">'OSU Biweekly PPA-ENP'!$S$1:$T$141</definedName>
    <definedName name="LocnCdTbl">#REF!</definedName>
    <definedName name="_xlnm.Print_Area" localSheetId="0">'OSU Biweekly PPA-ENP'!$A$1:$Q$142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warnBelowVersion="2" setVersion="2"/>
    </ext>
  </extLst>
</workbook>
</file>

<file path=xl/calcChain.xml><?xml version="1.0" encoding="utf-8"?>
<calcChain xmlns="http://schemas.openxmlformats.org/spreadsheetml/2006/main">
  <c r="J120" i="1" l="1"/>
  <c r="K120" i="1" s="1"/>
  <c r="J116" i="1"/>
  <c r="K103" i="1"/>
  <c r="L103" i="1" s="1"/>
  <c r="H103" i="1"/>
  <c r="L102" i="1"/>
  <c r="K102" i="1"/>
  <c r="H102" i="1"/>
  <c r="L101" i="1"/>
  <c r="K101" i="1"/>
  <c r="H101" i="1"/>
  <c r="L100" i="1"/>
  <c r="K100" i="1"/>
  <c r="H100" i="1"/>
  <c r="K99" i="1"/>
  <c r="L99" i="1" s="1"/>
  <c r="L104" i="1" s="1"/>
  <c r="H99" i="1"/>
  <c r="G87" i="1"/>
  <c r="F87" i="1"/>
  <c r="H87" i="1" s="1"/>
  <c r="L86" i="1"/>
  <c r="H86" i="1"/>
  <c r="L85" i="1"/>
  <c r="H85" i="1"/>
  <c r="L84" i="1"/>
  <c r="H84" i="1"/>
  <c r="L83" i="1"/>
  <c r="H83" i="1"/>
  <c r="E83" i="1"/>
  <c r="E84" i="1" s="1"/>
  <c r="E85" i="1" s="1"/>
  <c r="E86" i="1" s="1"/>
  <c r="L82" i="1"/>
  <c r="L87" i="1" s="1"/>
  <c r="H82" i="1"/>
  <c r="J63" i="1"/>
  <c r="K63" i="1" s="1"/>
  <c r="K50" i="1"/>
  <c r="L50" i="1" s="1"/>
  <c r="K31" i="1"/>
  <c r="K29" i="1"/>
  <c r="K30" i="1" s="1"/>
  <c r="Q25" i="1"/>
  <c r="Q24" i="1"/>
  <c r="Q23" i="1"/>
  <c r="Q22" i="1"/>
  <c r="A22" i="1"/>
  <c r="A23" i="1" s="1"/>
  <c r="A24" i="1" s="1"/>
  <c r="A25" i="1" s="1"/>
  <c r="Q21" i="1"/>
  <c r="I21" i="1"/>
  <c r="D21" i="1"/>
  <c r="D22" i="1" s="1"/>
  <c r="D23" i="1" s="1"/>
  <c r="D24" i="1" s="1"/>
  <c r="D25" i="1" s="1"/>
  <c r="C21" i="1"/>
  <c r="C22" i="1" s="1"/>
  <c r="C23" i="1" s="1"/>
  <c r="C24" i="1" s="1"/>
  <c r="C25" i="1" s="1"/>
  <c r="B21" i="1"/>
  <c r="B22" i="1" s="1"/>
  <c r="B23" i="1" s="1"/>
  <c r="B24" i="1" s="1"/>
  <c r="B25" i="1" s="1"/>
  <c r="J21" i="1" l="1"/>
  <c r="J22" i="1" s="1"/>
  <c r="J23" i="1" s="1"/>
  <c r="J24" i="1" s="1"/>
  <c r="J25" i="1" s="1"/>
  <c r="I22" i="1"/>
  <c r="I23" i="1" s="1"/>
  <c r="I24" i="1" s="1"/>
  <c r="I2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Rhodes, Rebecca</author>
  </authors>
  <commentList>
    <comment ref="J2" authorId="0" shapeId="0" xr:uid="{20F377F2-9C53-4103-9AFD-AAC646CC3A0E}">
      <text>
        <r>
          <rPr>
            <b/>
            <sz val="9"/>
            <color indexed="81"/>
            <rFont val="Tahoma"/>
            <family val="2"/>
          </rPr>
          <t xml:space="preserve">Enter PictCode (CAPS) and # (2 digits).  Ie. JB01
</t>
        </r>
      </text>
    </comment>
  </commentList>
</comments>
</file>

<file path=xl/sharedStrings.xml><?xml version="1.0" encoding="utf-8"?>
<sst xmlns="http://schemas.openxmlformats.org/spreadsheetml/2006/main" count="726" uniqueCount="209">
  <si>
    <t>BIWEEKLY ONE TIME ADJUSTMENT (OTA)  PREPARATION CHECKLIST</t>
  </si>
  <si>
    <t>Filter</t>
  </si>
  <si>
    <t>VPDI</t>
  </si>
  <si>
    <t>Banner ID</t>
  </si>
  <si>
    <t>Employee Name</t>
  </si>
  <si>
    <t>Payroll</t>
  </si>
  <si>
    <t>Completed, Initials, &amp;Date</t>
  </si>
  <si>
    <t>Notes</t>
  </si>
  <si>
    <t>Required Documentation</t>
  </si>
  <si>
    <t>All</t>
  </si>
  <si>
    <t>Award Layoff Severance  Add Transfer Remove Rate Comp Leave OVP Other</t>
  </si>
  <si>
    <t>OSU NEO LU OPSU</t>
  </si>
  <si>
    <t>Fowarded or Rejected?</t>
  </si>
  <si>
    <t>Reason</t>
  </si>
  <si>
    <t>All OTA</t>
  </si>
  <si>
    <t>Award Layoff Severance  Add Transfer Remove Rate Comp Leave Other</t>
  </si>
  <si>
    <t>GENERAL - ALL OTA TYPES</t>
  </si>
  <si>
    <t>Any changes to the information on the OTA should be marked on the OTA using text boxes. Review all documents in the pdf.  If there has been additional correspondence regarding the OTA, that should be part of the suport as well.</t>
  </si>
  <si>
    <t>Late OTA?
Yes/No</t>
  </si>
  <si>
    <t>Is the payment allowable to be paid through a PPA</t>
  </si>
  <si>
    <t xml:space="preserve">Review reason for the PPA and Adjustment Type.  Are these compatible?  Does the reason make sense to the Adjustment Type Selected?  If no, reject the OTA
</t>
  </si>
  <si>
    <t>PPA Only</t>
  </si>
  <si>
    <t>Determine if the correct form (PPA or ENP) was used</t>
  </si>
  <si>
    <t>Biweekly exception payments for the following should be made through the PPA Form. 
          Retroactive Pay - EC120 and EC121
          Special projects paid at hourly rate           Overtime related to Retro Pay - A30, A31, 031, 030, etc.
          Comp  Time Pay - EC306
          Annual Leave Pay due to transfer - EC175
          Transfer between EC (annual leave to sick etc.)</t>
  </si>
  <si>
    <t>ENP Only</t>
  </si>
  <si>
    <t>Award Layoff Severance Other</t>
  </si>
  <si>
    <t>OSU</t>
  </si>
  <si>
    <t>OSU Only</t>
  </si>
  <si>
    <t>Determine if an ENP is appropriate</t>
  </si>
  <si>
    <t>Biweekly exception payments for the following should be made through the PPA Form.  Work as PPA, Include note on the completed email about what types of entries should be processed as a PPA (retroactive pay, special projects paid at an hourly rate, comp time pay, leave payout due to transfer, reclass of EC)
          Retroactive Pay - EC120 and EC121
          Special projects paid at hourly rate EC013
          Overtime related to Retro Pay - A30, A31, 031, 030, etc.
          Comp  Time Pay - EC306
          Annual Leave Pay due to transfer - EC175
          Transfer between EC (annual leave to sick etc.)</t>
  </si>
  <si>
    <t>Award Layoff Severance Comp Leave Other</t>
  </si>
  <si>
    <t>NEO LU OPSU</t>
  </si>
  <si>
    <t>A&amp;M Only</t>
  </si>
  <si>
    <t xml:space="preserve">Determine if the PPA adjustment is a leave adjustment not a payroll adjustment.  </t>
  </si>
  <si>
    <t xml:space="preserve">A leave adjustment would not adjust amounts taken and reported on the paystub.  If the adjustment is correcting a prior or current paycheck hours or rate of pay.  Process as PPA on PYR Spreadsheet.
If the adjustment is adjusting leave accruals or transferring leave balances from one position to another, this is a leave adjustment.  Email PPA to OTA Receiver to update log and move file to leave adjustment.
</t>
  </si>
  <si>
    <t xml:space="preserve">Add Transfer Remove Rate Other </t>
  </si>
  <si>
    <t>OSU NEO</t>
  </si>
  <si>
    <t>JB NB Only</t>
  </si>
  <si>
    <t>Review General OTA Information</t>
  </si>
  <si>
    <t>Review amount of pay for reasonableness</t>
  </si>
  <si>
    <t>Review Reason for OTA</t>
  </si>
  <si>
    <t>Review for required signatures</t>
  </si>
  <si>
    <t xml:space="preserve">Cannot be approved by employee the OTA is for.
Only one signature is required.
Signature can be documented by an email from the signer's okstate.edu email account
</t>
  </si>
  <si>
    <t>Review Position on NBAJOBS</t>
  </si>
  <si>
    <t>Make sure the position is a biweekly position on Payroll Default tab.  Screen print and add to pdf</t>
  </si>
  <si>
    <t>Enter Effective Date</t>
  </si>
  <si>
    <t>Enter Hourly Rate</t>
  </si>
  <si>
    <t xml:space="preserve">Review NBAJOBS personnel date to ensure it covers the period adjusted on the OTA.  If not, reject the OTA.  The department will need to submit a Change EPAF to correct the personnel date before the OTA can be processed.
</t>
  </si>
  <si>
    <t>Enter Personnel Date</t>
  </si>
  <si>
    <t>Verify the position is active.  If the position is not active, look at PEAEMPL to verify if the employee is retired or terminated (termination date is not blank).  Add to extend spreadsheet.  Indicate PEAEMPL status Active, Term, Retiree.  Screenprint PEAEMPL and add to pdf</t>
  </si>
  <si>
    <t>Extended Enter Yes/No</t>
  </si>
  <si>
    <t>If funding is listed, make sure it makes sense and is put in the correct fields on the PYR.  Make sure it is added to all added lines.  Accounts usually start with a 6, location is 1-7.</t>
  </si>
  <si>
    <t>Funding Provided?
Yes/No</t>
  </si>
  <si>
    <t>PYR LINES</t>
  </si>
  <si>
    <t>Calc Year</t>
  </si>
  <si>
    <t>Calc Pay ID</t>
  </si>
  <si>
    <t>Pay #</t>
  </si>
  <si>
    <t>Position</t>
  </si>
  <si>
    <t>Suffix</t>
  </si>
  <si>
    <t>Earnings Code</t>
  </si>
  <si>
    <t>Shift</t>
  </si>
  <si>
    <t>Begin Date</t>
  </si>
  <si>
    <t>End 
Date</t>
  </si>
  <si>
    <t>Special Rate</t>
  </si>
  <si>
    <t>Units/ Hours</t>
  </si>
  <si>
    <t>Fund Cd</t>
  </si>
  <si>
    <t>Acct Cd</t>
  </si>
  <si>
    <t>Locn Cd</t>
  </si>
  <si>
    <t>Data Origin</t>
  </si>
  <si>
    <t>Duplicate</t>
  </si>
  <si>
    <t>P</t>
  </si>
  <si>
    <t>PYR</t>
  </si>
  <si>
    <t>ENPS</t>
  </si>
  <si>
    <t>Payout leave</t>
  </si>
  <si>
    <t>Pay Leave Due to Layoff</t>
  </si>
  <si>
    <t>Earnings code:
175-Annual Leave
UAL-Forfeited Annual Leave
USL-Forfeited Sick Leave
305-Comp Time
121-Retroactive pay for rate difference</t>
  </si>
  <si>
    <t>Support must include consent from employee to receive payment via regular payday except CHS which has a policy to pay on next regular payday.  Do NOT zero out sick leave.   Annual leave is paid at no more than 1 year's accumulation (1/2 Maximum in PEALEAV)
Screenprint the balances and to pdf.  
If annual leave is to be paid, review the maximum balance and divide by 2.  This is the maximum hours to be paid.  If the available hours are greater than the maximum hours to pay, enter the amount over the maximum to pay on the PYR with earnings code UAL.</t>
  </si>
  <si>
    <t>layoff</t>
  </si>
  <si>
    <t>Leave Type</t>
  </si>
  <si>
    <t>Available Hours</t>
  </si>
  <si>
    <t>1/2 Max Hours</t>
  </si>
  <si>
    <t>Hours to Pay/Record</t>
  </si>
  <si>
    <t>1ANN-Annual Leave</t>
  </si>
  <si>
    <t>UAL</t>
  </si>
  <si>
    <t>3CMP-Comp Leave</t>
  </si>
  <si>
    <t>Screen print total balances page.  Verify or add to ENP</t>
  </si>
  <si>
    <t>Pay leave due to layoff, termination or retirement</t>
  </si>
  <si>
    <t>Earnings code:
179-PTO (NEO OPSU and LU Only)
175-Annual Leave
305-Comp Time
121-Retroactive pay for rate difference</t>
  </si>
  <si>
    <t xml:space="preserve">Leave is paid for no more than 2 year's accumulation.  (Maximum in PEALEAV)
</t>
  </si>
  <si>
    <t>leave</t>
  </si>
  <si>
    <t>MUST BE PAID ON LAST POSITION EARNED ON.  If this is a position ended before July 1, use the current position and EC 121.  Send a separate email to Payroll requesting a leave adjustment to remove the balances paid as retroactive pay.</t>
  </si>
  <si>
    <t>1PTO-Paid Time Off</t>
  </si>
  <si>
    <t>Screen print total balances page of PEALEAV and details page for each position with comp time</t>
  </si>
  <si>
    <t>Position-Suffix</t>
  </si>
  <si>
    <t>Hours Available to Pay on PEALEAV</t>
  </si>
  <si>
    <t>NBAJOBS Final Rate</t>
  </si>
  <si>
    <t>Screen print total balances page of PEALEAV</t>
  </si>
  <si>
    <t xml:space="preserve">Comp time is paid at the current rate.  Calculate/recalculate the difference in the old position and new position rate.  Enter as rate with same hours as paid leave using EC 121.
</t>
  </si>
  <si>
    <t>Do not add difference if the employee transferred into the higher paying job within 2 pay periods of the PPA (ie. JB12 PPA would not include rate difference for JB10 or JB11 transfer).</t>
  </si>
  <si>
    <t>NBABJOBS Current Position</t>
  </si>
  <si>
    <t>ENP position NBAJOBS Rate</t>
  </si>
  <si>
    <t>Diff</t>
  </si>
  <si>
    <t>Rate</t>
  </si>
  <si>
    <t>Add difference as the special rate using EC 121 to the ENP</t>
  </si>
  <si>
    <t>Pay Comp Hours - Active Employee</t>
  </si>
  <si>
    <t xml:space="preserve">Pay comp time at the request of the employee or when employee has transferred  and has no comp time eligible positions.  Comp time is paid with EC 305.   </t>
  </si>
  <si>
    <t>comp</t>
  </si>
  <si>
    <t>LU OPSU</t>
  </si>
  <si>
    <t>Screen print total balances page of PEALEAV and details page of positions with leave</t>
  </si>
  <si>
    <t>Look at NBAJOBS for when position(s) with balances ended.  Screenprint.</t>
  </si>
  <si>
    <t>As a policy, we pay comp time at the higher of the current rate of pay and the rate of pay where the comp time was earned.  If the current rate of pay is higher add an additional line to the PYR using EC 121 for the hours at the difference in the current rate of pay and the prior rate of pay.  Add screenprint of current job.</t>
  </si>
  <si>
    <t>PPA position NBAJOBS Rate</t>
  </si>
  <si>
    <t>Difference</t>
  </si>
  <si>
    <t>Severance/ Settlement Pay</t>
  </si>
  <si>
    <t>Settlement documents should be attached.  Review payment due date to ensure the paycheck date will meet the requirements.  Look at settlement to see if paying missed wages (EC900) or unearned wages or amounts (EC901)</t>
  </si>
  <si>
    <t>severance</t>
  </si>
  <si>
    <t>all</t>
  </si>
  <si>
    <t>Lump Sum Payments</t>
  </si>
  <si>
    <t>Awards and incentive pay</t>
  </si>
  <si>
    <t>Earnings code:
080-Awards
081-Incentive Pay</t>
  </si>
  <si>
    <t xml:space="preserve">Lump sum payments may only be paid in addition to a reasonable hourly rate for hours worked.  The lump sum payment should include proof of payment of hours worked separate from the lump sum payment.  
The payment must indicate if the lump sum payment is discretionary (document must provide reason it is considered discretionary) or non-discretionary (bonus overtime spreadsheet and additional pay needed).  A non-discreationary bonus is one that is promised to the employee before services are completed.
If non-discretionary, the bonus overtime spreadsheet must be included.  
If discretionary, the comment should include a statement of why it is discretionary.
</t>
  </si>
  <si>
    <t>award</t>
  </si>
  <si>
    <t>CHS Practice Plan Pay</t>
  </si>
  <si>
    <t>134-CHS Practice Plan Payments</t>
  </si>
  <si>
    <t>For EC134-CHS Practice Plan Payments, these are payments to exempt temporary employees that do not get a regular salary so they are not included on the monthly payroll.  No bonus overtime spreadsheet required.  Usually provided on a spreadsheet upload.</t>
  </si>
  <si>
    <t>PracticePlan</t>
  </si>
  <si>
    <t>PPAS</t>
  </si>
  <si>
    <t xml:space="preserve">Add Transfer Remove Rate Comp Leave Other </t>
  </si>
  <si>
    <t xml:space="preserve">Add Transfer Remove Rate Comp Other </t>
  </si>
  <si>
    <t>NEO</t>
  </si>
  <si>
    <t>NEO Only</t>
  </si>
  <si>
    <t>Add Missed Hours</t>
  </si>
  <si>
    <t xml:space="preserve"> Hours worked or leave used by employee but not paid on the regular payroll.</t>
  </si>
  <si>
    <t>Add</t>
  </si>
  <si>
    <t>Transfer/Adjust Hours</t>
  </si>
  <si>
    <t xml:space="preserve">Reclassification of hours from hours worked to leave taken.  Enter hours as negative to reduce previously reported amounts. </t>
  </si>
  <si>
    <t>Transfer</t>
  </si>
  <si>
    <t>Remove Hours Paid In Error</t>
  </si>
  <si>
    <t>ONLY AVAILABLE FOR ESTIMATED HOURS ADJUSTMENTS FOR EMPLOYEES WITH NO LEAVE BALANCES
Hours paid on previous payroll in error (must have written permission of employee).</t>
  </si>
  <si>
    <t>Remove</t>
  </si>
  <si>
    <t>Verify Required Documentation</t>
  </si>
  <si>
    <t>Manual Timesheet signed by the employee and supervisor.  Fiscal officer may provide a statement in email that the employee signature is not obtainable if the employee is terminated or on extended leave.  Required if moving hours from leave to hours worked.  Email acknowledgment of employee for change/removal of hours previously reported may be used instead of a timesheet for moving hours worked to leave.
Recalculate timesheet hours and totals.  Mark up any changes on the pdf</t>
  </si>
  <si>
    <t>Add Transfer Remove</t>
  </si>
  <si>
    <t xml:space="preserve">Review PEALEAV </t>
  </si>
  <si>
    <t xml:space="preserve">If leave is included in the adjustment, review PEALEAV.  Make sure the position has the 
</t>
  </si>
  <si>
    <t xml:space="preserve">If leave is included in the adjustment, review PEALEAV to make they have enough available to cover the adjustment
</t>
  </si>
  <si>
    <t xml:space="preserve">Review payments made for the pay period requested and subsequent pay periods.   If the prior payroll is still processing, review the PYR for that payroll to ensure the PPA as not paid before. </t>
  </si>
  <si>
    <t>Review PHICHEK/ Timesheet</t>
  </si>
  <si>
    <t xml:space="preserve">Review prior payments to ensure the PPA is not duplicating payment.
</t>
  </si>
  <si>
    <t xml:space="preserve">Review PHICHEK for the pay period.  If the employee was paid in the pay period, screen print the PHICHEK.  If the employee was not paid for the period, screenprint the PHILIST.  Go to the employee dashboard and print the timesheet in Banner.Save screenprints to pdf
</t>
  </si>
  <si>
    <t>Recalculate Hours</t>
  </si>
  <si>
    <t>Using new hours and paid hours timesheets, Add new hours to paid hours for each pay week (Sun-Sat).  Enter estimated hours to remove as negatives.  Determine Overtime or Straight Hours over 40 that need to be added.</t>
  </si>
  <si>
    <t>Week Ending</t>
  </si>
  <si>
    <t>Worked Hrs on Paper Timesheet</t>
  </si>
  <si>
    <t>Leave Hrs on Paper Timesheet</t>
  </si>
  <si>
    <t>Total Hours on Paper Timesheet</t>
  </si>
  <si>
    <t>Paid Hours Worked</t>
  </si>
  <si>
    <t xml:space="preserve">Paid Leave Hours </t>
  </si>
  <si>
    <t>OT Hours Paid</t>
  </si>
  <si>
    <t>OT/Comp to Add/Rem (at 100%)</t>
  </si>
  <si>
    <t>Total hours added</t>
  </si>
  <si>
    <t>Overtime to Add/Rem</t>
  </si>
  <si>
    <t xml:space="preserve">Add overtime hours to pdf of PPA if not on the form. </t>
  </si>
  <si>
    <t>Check the Earnings Code</t>
  </si>
  <si>
    <t>120-Prior hour adjustment at current rate of pay
*121-Prior hour adjustment at special rate of pay
151-Holiday Pay
174-Annual Leave
ASL-Sick Leave
230-Military Leave
240-Admin Leave
250-Jury Duty
*A30-Overtime hours 1.0
*A31-Overtime Pay .5
300-Comp Leave Taken
PCS-Prior Comp Straight (Est Time Adj Only) 1.0
PCE-Prior Comp Earned (Est Time Adj Only) 1.5</t>
  </si>
  <si>
    <t>Verify the earnings code is listed to the left
If the EC has an asterick, make sure the PYR line has a special rate.  If special rate does not equal hourly rate document why here.
If A35 is listed on the form, replace with both A30 and A31
Unless indicated OT added should be comp time
If leave taken is increased, Use PEALEAV to verify employee has necessary balances.  Screenprint and add to pdf.</t>
  </si>
  <si>
    <t>Pay Rate Adjustment</t>
  </si>
  <si>
    <t>Pay Rate Adjustment is paid at the difference in the 2 rates for the hours to be paid using EC 121.  Retro adjustment of hours paid at an incorrect rate.  Difference in rate is recorded for hours adjusted.Comp time and Overtime is adjusted for 100% of hours worked.</t>
  </si>
  <si>
    <t>NBAJOBS Rate</t>
  </si>
  <si>
    <t>Compare the new hours timesheet start date to the personnel date on the jobs tab for the active record that applies.  Verify the new rate on the PPA is on NBAJOBS with the personnel date of the start date of the new rate.</t>
  </si>
  <si>
    <t xml:space="preserve">Review PHICHEK for the pay periods.  Screen print the PHICHEK.  Go to the employee dashboard and print the timesheet in Banner.Save screenprints to pdf
</t>
  </si>
  <si>
    <t xml:space="preserve">Review payments made for the pay periods requested and subsequent pay periods to determine if the rate increase has been paid before.   If the prior payroll is still processing, review the PYR for that payroll to ensure the rate change has not paid before. </t>
  </si>
  <si>
    <t>Using prior period timesheets, add paid and overtime hours for each week (Sun-Sat) from the start date of the rate change.  Do not include hours before or after rate change period.</t>
  </si>
  <si>
    <t>Paid hours including leave</t>
  </si>
  <si>
    <t>Total Hours to pay</t>
  </si>
  <si>
    <t>Old Hourly Rate</t>
  </si>
  <si>
    <t>New Hourly Rate</t>
  </si>
  <si>
    <t>Net rate</t>
  </si>
  <si>
    <t>Total pay amount</t>
  </si>
  <si>
    <t>Total</t>
  </si>
  <si>
    <t xml:space="preserve">Add hours to pdf of PPA if not on the form. </t>
  </si>
  <si>
    <t>120-Prior hour adjustment at current rate of pay
*121-Prior hour adjustment at special rate of pay
150-Holiday Pay
170-Annual Leave
180-Sick Leave
230-Military Leave
240-Admin Leave
250-Jury Duty
*A31-Overtime Pay .5
305-Comp Leave Taken
*PCS-Prior Comp Straight (Est Time Adj Only) 1.0
*PCE-Prior Comp Earned (Est Time Adj Only) 1.5</t>
  </si>
  <si>
    <t>Verify the earnings code is listed to the left
If the EC has an asterick, make sure the PYR line has a special rate.
Unless indicated OT added should be comp time
If leave taken is increased, Use PEALEAV to verify employee has necessary balances.  Screenprint and add to pdf.</t>
  </si>
  <si>
    <t>Comp</t>
  </si>
  <si>
    <t xml:space="preserve">Total Hours (tie to summary page of PEALEAV) </t>
  </si>
  <si>
    <t>As a policy, we pay comp time at the higher of the current rate of pay and the rate of pay where the comp time was earned.  Add screenprint of current job.</t>
  </si>
  <si>
    <t xml:space="preserve">If the current rate of pay is higher add an additional line to the PYR using EC 121 for the hours at the difference in the current rate of pay and the prior rate of pay.  </t>
  </si>
  <si>
    <t>Pay Leave Hours with Transfer to Non-Leave Eligible position</t>
  </si>
  <si>
    <t>Pay annual leave when employee has transferred and does not have any annual leave eligible positions.</t>
  </si>
  <si>
    <t>MUST BE PAID ON LAST POSITION EARNED ON.  If this is a position ended before July 1, use the current position and EC 121.  Send a separate email to Payroll requesting a leave adjustment to remove the balances paid as retroactive pay.  Do not add UAL or USL on PYR but include on email to zero out if applicable.</t>
  </si>
  <si>
    <t>Review leave category on current position(s) in NBAJOBS.</t>
  </si>
  <si>
    <t xml:space="preserve">Use the leave category descriptions spreadsheet on the T drive permanent file/Banner Docs to determine if the leave category on NBAJOBS is leave eligible.  If the category is leave eligible or the employee is terminated reject the PPA.  The TAL process will handle the payout.
</t>
  </si>
  <si>
    <t xml:space="preserve">Zero out unpaid portion of annual leave with EC UAL.  If the employee's current job is not eligible for sick leave. Zero out the Sick leave balances using earnings code USL to the PYR.
</t>
  </si>
  <si>
    <t>Review PEALEAV</t>
  </si>
  <si>
    <t>Screenprint the balances and to pdf.  
If annual leave is to be paid, review the maximum balance and divide by 2.  This is the maximum hours to be paid.  If the available hours are greater than the maximum hours to pay, enter the amount over the maximum to pay on the PYR with earnings code UAL.</t>
  </si>
  <si>
    <t>Maxium Hours</t>
  </si>
  <si>
    <t>Eligible on New Job Y/N</t>
  </si>
  <si>
    <t>2SCK-Sick Leave</t>
  </si>
  <si>
    <t>120-Prior hour adjustment at current rate of pay
*121-Prior hour adjustment at special rate of pay
150-Holiday Pay
170-Annual Leave
180-Sick Leave
230-Military Leave
240-Admin Leave
250-Jury Duty
*A31-Overtime Pay .5
*A35-Overtime Pay 1.5
300-Comp Leave Taken
*PCS-Prior Comp Straight (Est Time Adj Only) 1.0
*PCE-Prior Comp Earned (Est Time Adj Only) 1.5</t>
  </si>
  <si>
    <t>Other</t>
  </si>
  <si>
    <t>All other items must be approved by the Payroll Director.  Please add all support and email for approval.</t>
  </si>
  <si>
    <t>OVPs</t>
  </si>
  <si>
    <t>OVP Only</t>
  </si>
  <si>
    <t>OVP</t>
  </si>
  <si>
    <t>OVPs are overpayment recovery amounts.  Active employees may choose to have the overpayment recovered over 3 pay periods.  Will usually include funding.</t>
  </si>
  <si>
    <t>*600-Overpayment Recovery</t>
  </si>
  <si>
    <t>Finalize and Post to PYR Spreadsheet</t>
  </si>
  <si>
    <t>Post PYR lines to PYR Spreadsheet</t>
  </si>
  <si>
    <t>Add the information on the PYR lines above (yellow boxes only).  Make sure all lines are complete. 
Copy PYR lines to the PYR Template
Sign off here, print this checklist and add to pdf.  Stamp pdf
Send completed email to requestor (CC payroll) with pdf attached.
Move pdf from temporary On Tracker folder to temporary completed folder (On PYR or Late Processed).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</si>
</sst>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3" formatCode="_(* #,##0.00_);_(* \(#,##0.00\);_(* &quot;-&quot;??_);_(@_)"/>
    <numFmt numFmtId="164" formatCode="0.000000"/>
    <numFmt numFmtId="165" formatCode="00"/>
    <numFmt numFmtId="166" formatCode="dd\-mmm\-yy"/>
    <numFmt numFmtId="167" formatCode="0.0000000"/>
    <numFmt numFmtId="168" formatCode="0.00000000"/>
  </numFmts>
  <fonts count="12"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10"/>
      <name val="Aptos Narrow"/>
      <family val="2"/>
      <scheme val="minor"/>
    </font>
    <font>
      <sz val="11"/>
      <name val="Aptos Narrow"/>
      <family val="2"/>
    </font>
    <font>
      <sz val="11"/>
      <color theme="1"/>
      <name val="Aptos Narrow"/>
      <family val="2"/>
    </font>
    <font>
      <sz val="9"/>
      <name val="Aptos Narrow"/>
      <family val="2"/>
    </font>
    <font>
      <sz val="9"/>
      <color theme="1"/>
      <name val="Aptos Narrow"/>
      <family val="2"/>
    </font>
    <font>
      <sz val="10"/>
      <color theme="1"/>
      <name val="Aptos Narrow"/>
      <family val="2"/>
      <scheme val="minor"/>
    </font>
    <font>
      <b/>
      <sz val="9"/>
      <color indexed="81"/>
      <name val="Tahoma"/>
      <family val="2"/>
    </font>
  </fonts>
  <fills count="6">
    <fill>
      <patternFill patternType="none"/>
    </fill>
    <fill>
      <patternFill patternType="gray125"/>
    </fill>
    <fill>
      <patternFill patternType="solid">
        <fgColor theme="9" tint="-0.249977111117893"/>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249977111117893"/>
        <bgColor indexed="64"/>
      </patternFill>
    </fill>
  </fills>
  <borders count="66">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383">
    <xf numFmtId="0" fontId="0" fillId="0" borderId="0" xfId="0"/>
    <xf numFmtId="0" fontId="2" fillId="2" borderId="0" xfId="0" applyFont="1" applyFill="1" applyAlignment="1">
      <alignment horizontal="center"/>
    </xf>
    <xf numFmtId="14" fontId="2" fillId="2" borderId="1" xfId="0" applyNumberFormat="1" applyFont="1" applyFill="1" applyBorder="1"/>
    <xf numFmtId="0" fontId="0" fillId="0" borderId="0" xfId="0" applyAlignment="1">
      <alignment horizontal="left" vertical="center"/>
    </xf>
    <xf numFmtId="0" fontId="5" fillId="3"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0" fillId="0" borderId="0" xfId="0" applyAlignment="1">
      <alignment vertical="center" wrapText="1"/>
    </xf>
    <xf numFmtId="0" fontId="5" fillId="3" borderId="4"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5" xfId="0" applyFont="1" applyFill="1" applyBorder="1" applyAlignment="1">
      <alignment horizontal="center" vertical="center" wrapText="1"/>
    </xf>
    <xf numFmtId="0" fontId="0" fillId="0" borderId="5" xfId="0" applyBorder="1" applyAlignment="1">
      <alignment horizontal="center" vertical="center"/>
    </xf>
    <xf numFmtId="0" fontId="5" fillId="3" borderId="4" xfId="0" applyFont="1" applyFill="1" applyBorder="1" applyAlignment="1">
      <alignment vertical="center" wrapText="1"/>
    </xf>
    <xf numFmtId="0" fontId="5" fillId="0" borderId="6" xfId="0" applyFont="1" applyBorder="1" applyAlignment="1">
      <alignment horizontal="center" vertical="center" wrapText="1"/>
    </xf>
    <xf numFmtId="0" fontId="5" fillId="3" borderId="5" xfId="0" applyFont="1" applyFill="1" applyBorder="1" applyAlignment="1">
      <alignment vertic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9" xfId="0" applyFont="1" applyBorder="1" applyAlignment="1">
      <alignment horizontal="center" wrapText="1"/>
    </xf>
    <xf numFmtId="18" fontId="3" fillId="0" borderId="6" xfId="0" applyNumberFormat="1" applyFont="1" applyBorder="1" applyAlignment="1">
      <alignment horizontal="center" wrapText="1"/>
    </xf>
    <xf numFmtId="0" fontId="5" fillId="0" borderId="0" xfId="0" applyFont="1" applyAlignment="1">
      <alignment horizontal="center" vertical="center" wrapText="1"/>
    </xf>
    <xf numFmtId="14" fontId="5" fillId="3" borderId="10" xfId="0" applyNumberFormat="1" applyFont="1" applyFill="1" applyBorder="1" applyAlignment="1">
      <alignment horizontal="center" vertical="center" wrapText="1"/>
    </xf>
    <xf numFmtId="0" fontId="5" fillId="0" borderId="0" xfId="0" applyFont="1" applyAlignment="1">
      <alignment horizontal="right" vertical="center" wrapText="1"/>
    </xf>
    <xf numFmtId="0" fontId="0" fillId="3" borderId="11" xfId="0" applyFill="1" applyBorder="1" applyAlignment="1">
      <alignment horizontal="left" vertical="center" wrapText="1"/>
    </xf>
    <xf numFmtId="0" fontId="0" fillId="3" borderId="12" xfId="0" applyFill="1" applyBorder="1" applyAlignment="1">
      <alignment horizontal="left" vertical="center" wrapText="1"/>
    </xf>
    <xf numFmtId="0" fontId="0" fillId="3" borderId="13" xfId="0" applyFill="1" applyBorder="1" applyAlignment="1">
      <alignment horizontal="left" vertical="center" wrapText="1"/>
    </xf>
    <xf numFmtId="0" fontId="4" fillId="2" borderId="8" xfId="0" applyFont="1" applyFill="1" applyBorder="1"/>
    <xf numFmtId="0" fontId="4" fillId="2" borderId="8" xfId="0" applyFont="1" applyFill="1" applyBorder="1" applyAlignment="1">
      <alignment horizontal="center"/>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5" fillId="4" borderId="11" xfId="0" applyFont="1" applyFill="1" applyBorder="1" applyAlignment="1">
      <alignment horizontal="center" wrapText="1"/>
    </xf>
    <xf numFmtId="0" fontId="5" fillId="4" borderId="12" xfId="0" applyFont="1" applyFill="1" applyBorder="1" applyAlignment="1">
      <alignment horizontal="center" vertical="top" wrapText="1"/>
    </xf>
    <xf numFmtId="0" fontId="5" fillId="4" borderId="13" xfId="0" applyFont="1" applyFill="1" applyBorder="1" applyAlignment="1">
      <alignment vertical="top" wrapText="1"/>
    </xf>
    <xf numFmtId="0" fontId="0" fillId="0" borderId="6" xfId="0" applyBorder="1" applyAlignment="1">
      <alignment horizontal="center" vertical="center" wrapText="1"/>
    </xf>
    <xf numFmtId="14" fontId="5" fillId="3" borderId="6" xfId="0" applyNumberFormat="1" applyFont="1" applyFill="1" applyBorder="1" applyAlignment="1">
      <alignment horizontal="center" vertical="center" wrapText="1"/>
    </xf>
    <xf numFmtId="0" fontId="5" fillId="3" borderId="14" xfId="0" applyFont="1" applyFill="1" applyBorder="1" applyAlignment="1">
      <alignment horizontal="center"/>
    </xf>
    <xf numFmtId="0" fontId="5" fillId="3" borderId="2" xfId="0" applyFont="1" applyFill="1" applyBorder="1" applyAlignment="1">
      <alignment horizontal="center" vertical="top" wrapText="1"/>
    </xf>
    <xf numFmtId="0" fontId="5" fillId="3" borderId="1" xfId="0" applyFont="1" applyFill="1" applyBorder="1" applyAlignment="1">
      <alignment horizontal="center" vertical="top" wrapText="1"/>
    </xf>
    <xf numFmtId="0" fontId="5" fillId="3" borderId="3" xfId="0" applyFont="1" applyFill="1" applyBorder="1" applyAlignment="1">
      <alignment horizontal="center" vertical="top" wrapText="1"/>
    </xf>
    <xf numFmtId="14" fontId="5" fillId="4" borderId="13" xfId="0" quotePrefix="1" applyNumberFormat="1" applyFont="1" applyFill="1" applyBorder="1" applyAlignment="1">
      <alignment vertical="top"/>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8" xfId="0" applyBorder="1" applyAlignment="1">
      <alignment horizontal="left" vertical="top" wrapText="1"/>
    </xf>
    <xf numFmtId="0" fontId="5" fillId="3" borderId="6" xfId="0" applyFont="1" applyFill="1" applyBorder="1" applyAlignment="1">
      <alignment horizontal="center"/>
    </xf>
    <xf numFmtId="0" fontId="5" fillId="3" borderId="7" xfId="0" applyFont="1" applyFill="1" applyBorder="1" applyAlignment="1">
      <alignment horizontal="center" vertical="top" wrapText="1"/>
    </xf>
    <xf numFmtId="0" fontId="5" fillId="3" borderId="8" xfId="0" applyFont="1" applyFill="1" applyBorder="1" applyAlignment="1">
      <alignment horizontal="center" vertical="top" wrapText="1"/>
    </xf>
    <xf numFmtId="0" fontId="5" fillId="3" borderId="9" xfId="0" applyFont="1" applyFill="1" applyBorder="1" applyAlignment="1">
      <alignment horizontal="center" vertical="top" wrapText="1"/>
    </xf>
    <xf numFmtId="14" fontId="5" fillId="4" borderId="6" xfId="0" quotePrefix="1" applyNumberFormat="1" applyFont="1" applyFill="1" applyBorder="1" applyAlignment="1">
      <alignment horizontal="center" vertical="top"/>
    </xf>
    <xf numFmtId="0" fontId="5" fillId="3" borderId="6" xfId="0" applyFont="1" applyFill="1" applyBorder="1" applyAlignment="1">
      <alignment horizontal="center"/>
    </xf>
    <xf numFmtId="14" fontId="5" fillId="4" borderId="6" xfId="0" quotePrefix="1" applyNumberFormat="1" applyFont="1" applyFill="1" applyBorder="1" applyAlignment="1">
      <alignment horizontal="center" vertical="top"/>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 xfId="0" applyBorder="1" applyAlignment="1">
      <alignment horizontal="left" vertical="top" wrapText="1"/>
    </xf>
    <xf numFmtId="0" fontId="5" fillId="3" borderId="14" xfId="0" applyFont="1" applyFill="1" applyBorder="1" applyAlignment="1">
      <alignment horizontal="center"/>
    </xf>
    <xf numFmtId="14" fontId="5" fillId="4" borderId="14" xfId="0" quotePrefix="1" applyNumberFormat="1" applyFont="1" applyFill="1" applyBorder="1" applyAlignment="1">
      <alignment horizontal="center" vertical="top"/>
    </xf>
    <xf numFmtId="0" fontId="0" fillId="0" borderId="11"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5" fillId="3" borderId="10" xfId="0" applyFont="1" applyFill="1" applyBorder="1" applyAlignment="1">
      <alignment horizontal="center"/>
    </xf>
    <xf numFmtId="0" fontId="5" fillId="3" borderId="11" xfId="0" applyFont="1" applyFill="1" applyBorder="1" applyAlignment="1">
      <alignment horizontal="center" vertical="top" wrapText="1"/>
    </xf>
    <xf numFmtId="0" fontId="5" fillId="3" borderId="12" xfId="0" applyFont="1" applyFill="1" applyBorder="1" applyAlignment="1">
      <alignment horizontal="center" vertical="top" wrapText="1"/>
    </xf>
    <xf numFmtId="0" fontId="5" fillId="3" borderId="13" xfId="0" applyFont="1" applyFill="1" applyBorder="1" applyAlignment="1">
      <alignment horizontal="center" vertical="top" wrapText="1"/>
    </xf>
    <xf numFmtId="14" fontId="5" fillId="4" borderId="14" xfId="0" quotePrefix="1" applyNumberFormat="1" applyFont="1" applyFill="1" applyBorder="1" applyAlignment="1">
      <alignment vertical="top"/>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11" xfId="0" applyBorder="1" applyAlignment="1">
      <alignment wrapText="1"/>
    </xf>
    <xf numFmtId="0" fontId="0" fillId="0" borderId="12" xfId="0" applyBorder="1" applyAlignment="1">
      <alignment wrapText="1"/>
    </xf>
    <xf numFmtId="0" fontId="0" fillId="0" borderId="13" xfId="0" applyBorder="1" applyAlignment="1">
      <alignment wrapText="1"/>
    </xf>
    <xf numFmtId="0" fontId="0" fillId="0" borderId="11" xfId="0" applyBorder="1" applyAlignment="1">
      <alignment horizontal="center" vertical="top"/>
    </xf>
    <xf numFmtId="0" fontId="0" fillId="0" borderId="12" xfId="0" applyBorder="1" applyAlignment="1">
      <alignment horizontal="center" vertical="top"/>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164" fontId="5" fillId="3" borderId="6" xfId="1" applyNumberFormat="1" applyFont="1" applyFill="1" applyBorder="1" applyAlignment="1">
      <alignment horizontal="center" vertical="center" wrapText="1"/>
    </xf>
    <xf numFmtId="0" fontId="5" fillId="3" borderId="13" xfId="0" applyFont="1" applyFill="1" applyBorder="1" applyAlignment="1">
      <alignment horizontal="center"/>
    </xf>
    <xf numFmtId="14" fontId="5" fillId="4" borderId="10" xfId="0" quotePrefix="1" applyNumberFormat="1" applyFont="1" applyFill="1" applyBorder="1" applyAlignment="1">
      <alignment vertical="top"/>
    </xf>
    <xf numFmtId="0" fontId="0" fillId="0" borderId="6" xfId="0" applyBorder="1" applyAlignment="1">
      <alignment vertical="center" wrapText="1"/>
    </xf>
    <xf numFmtId="14" fontId="5" fillId="3" borderId="11" xfId="0" applyNumberFormat="1" applyFont="1" applyFill="1" applyBorder="1" applyAlignment="1">
      <alignment horizontal="center" vertical="center" wrapText="1"/>
    </xf>
    <xf numFmtId="14" fontId="5" fillId="3" borderId="13" xfId="0" applyNumberFormat="1" applyFont="1" applyFill="1" applyBorder="1" applyAlignment="1">
      <alignment horizontal="center" vertical="center" wrapText="1"/>
    </xf>
    <xf numFmtId="0" fontId="4" fillId="2" borderId="11" xfId="0" applyFont="1" applyFill="1" applyBorder="1"/>
    <xf numFmtId="0" fontId="4" fillId="2" borderId="12" xfId="0" applyFont="1" applyFill="1" applyBorder="1" applyAlignment="1">
      <alignment horizontal="center"/>
    </xf>
    <xf numFmtId="0" fontId="4" fillId="2" borderId="13" xfId="0" applyFont="1" applyFill="1" applyBorder="1"/>
    <xf numFmtId="0" fontId="3" fillId="4" borderId="4" xfId="0" applyFont="1" applyFill="1" applyBorder="1" applyAlignment="1">
      <alignment horizontal="center" wrapText="1"/>
    </xf>
    <xf numFmtId="0" fontId="3" fillId="4" borderId="0" xfId="0" applyFont="1" applyFill="1" applyAlignment="1">
      <alignment horizontal="center" wrapText="1"/>
    </xf>
    <xf numFmtId="0" fontId="3" fillId="4" borderId="0" xfId="0" applyFont="1" applyFill="1" applyAlignment="1">
      <alignment horizontal="left" wrapText="1"/>
    </xf>
    <xf numFmtId="165" fontId="3" fillId="4" borderId="0" xfId="0" applyNumberFormat="1" applyFont="1" applyFill="1" applyAlignment="1">
      <alignment horizontal="center" wrapText="1"/>
    </xf>
    <xf numFmtId="49" fontId="3" fillId="4" borderId="0" xfId="0" applyNumberFormat="1" applyFont="1" applyFill="1" applyAlignment="1">
      <alignment horizontal="center" wrapText="1"/>
    </xf>
    <xf numFmtId="0" fontId="3" fillId="4" borderId="0" xfId="0" applyFont="1" applyFill="1" applyAlignment="1">
      <alignment wrapText="1"/>
    </xf>
    <xf numFmtId="166" fontId="3" fillId="4" borderId="0" xfId="0" applyNumberFormat="1" applyFont="1" applyFill="1" applyAlignment="1">
      <alignment wrapText="1"/>
    </xf>
    <xf numFmtId="166" fontId="3" fillId="4" borderId="1" xfId="0" applyNumberFormat="1" applyFont="1" applyFill="1" applyBorder="1" applyAlignment="1">
      <alignment wrapText="1"/>
    </xf>
    <xf numFmtId="2" fontId="3" fillId="4" borderId="0" xfId="0" applyNumberFormat="1" applyFont="1" applyFill="1" applyAlignment="1">
      <alignment wrapText="1"/>
    </xf>
    <xf numFmtId="2" fontId="3" fillId="4" borderId="0" xfId="0" applyNumberFormat="1" applyFont="1" applyFill="1" applyAlignment="1">
      <alignment horizontal="center" wrapText="1"/>
    </xf>
    <xf numFmtId="1" fontId="3" fillId="4" borderId="0" xfId="0" applyNumberFormat="1" applyFont="1" applyFill="1" applyAlignment="1">
      <alignment horizontal="center" wrapText="1"/>
    </xf>
    <xf numFmtId="0" fontId="3" fillId="4" borderId="9" xfId="0" applyFont="1" applyFill="1" applyBorder="1" applyAlignment="1">
      <alignment wrapText="1"/>
    </xf>
    <xf numFmtId="0" fontId="0" fillId="0" borderId="0" xfId="0" applyAlignment="1">
      <alignment wrapText="1"/>
    </xf>
    <xf numFmtId="0" fontId="5" fillId="3" borderId="10" xfId="0" quotePrefix="1" applyFont="1" applyFill="1" applyBorder="1" applyAlignment="1">
      <alignment vertical="top" wrapText="1"/>
    </xf>
    <xf numFmtId="0" fontId="5" fillId="0" borderId="10" xfId="0" quotePrefix="1" applyFont="1" applyBorder="1" applyAlignment="1">
      <alignment vertical="top" wrapText="1"/>
    </xf>
    <xf numFmtId="0" fontId="5" fillId="3" borderId="10" xfId="0" quotePrefix="1" applyFont="1" applyFill="1" applyBorder="1" applyAlignment="1">
      <alignment horizontal="center" vertical="top" wrapText="1"/>
    </xf>
    <xf numFmtId="49" fontId="5" fillId="3" borderId="10" xfId="0" quotePrefix="1" applyNumberFormat="1" applyFont="1" applyFill="1" applyBorder="1" applyAlignment="1">
      <alignment horizontal="center" vertical="top" wrapText="1"/>
    </xf>
    <xf numFmtId="0" fontId="5" fillId="0" borderId="10" xfId="0" quotePrefix="1" applyFont="1" applyBorder="1" applyAlignment="1">
      <alignment horizontal="center" vertical="top" wrapText="1"/>
    </xf>
    <xf numFmtId="14" fontId="5" fillId="0" borderId="10" xfId="0" quotePrefix="1" applyNumberFormat="1" applyFont="1" applyBorder="1" applyAlignment="1">
      <alignment horizontal="center" vertical="top" wrapText="1"/>
    </xf>
    <xf numFmtId="14" fontId="5" fillId="0" borderId="11" xfId="0" quotePrefix="1" applyNumberFormat="1" applyFont="1" applyBorder="1" applyAlignment="1">
      <alignment horizontal="center" vertical="top" wrapText="1"/>
    </xf>
    <xf numFmtId="164" fontId="5" fillId="3" borderId="10" xfId="1" quotePrefix="1" applyNumberFormat="1" applyFont="1" applyFill="1" applyBorder="1" applyAlignment="1">
      <alignment horizontal="center" vertical="top" wrapText="1"/>
    </xf>
    <xf numFmtId="43" fontId="5" fillId="3" borderId="10" xfId="1" quotePrefix="1" applyFont="1" applyFill="1" applyBorder="1" applyAlignment="1">
      <alignment horizontal="center" vertical="top" wrapText="1"/>
    </xf>
    <xf numFmtId="0" fontId="5" fillId="3" borderId="10" xfId="0" quotePrefix="1" applyFont="1" applyFill="1" applyBorder="1" applyAlignment="1">
      <alignment horizontal="center"/>
    </xf>
    <xf numFmtId="0" fontId="5" fillId="0" borderId="11" xfId="0" quotePrefix="1" applyFont="1" applyBorder="1" applyAlignment="1">
      <alignment horizontal="center" vertical="top" wrapText="1"/>
    </xf>
    <xf numFmtId="0" fontId="5" fillId="5" borderId="13" xfId="0" quotePrefix="1" applyFont="1" applyFill="1" applyBorder="1" applyAlignment="1">
      <alignment vertical="top"/>
    </xf>
    <xf numFmtId="0" fontId="4" fillId="2" borderId="4" xfId="0" applyFont="1" applyFill="1" applyBorder="1"/>
    <xf numFmtId="0" fontId="4" fillId="2" borderId="0" xfId="0" applyFont="1" applyFill="1"/>
    <xf numFmtId="0" fontId="4" fillId="2" borderId="0" xfId="0" applyFont="1" applyFill="1" applyAlignment="1">
      <alignment horizontal="center"/>
    </xf>
    <xf numFmtId="0" fontId="4" fillId="2" borderId="5" xfId="0" applyFont="1" applyFill="1" applyBorder="1"/>
    <xf numFmtId="0" fontId="0" fillId="0" borderId="15"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center" vertical="top"/>
    </xf>
    <xf numFmtId="0" fontId="0" fillId="0" borderId="17" xfId="0" applyBorder="1" applyAlignment="1">
      <alignment horizontal="center" vertical="top" wrapText="1"/>
    </xf>
    <xf numFmtId="0" fontId="0" fillId="0" borderId="17" xfId="0" applyBorder="1" applyAlignment="1">
      <alignment horizontal="left" vertical="top" wrapText="1"/>
    </xf>
    <xf numFmtId="0" fontId="5" fillId="3" borderId="18" xfId="0" applyFont="1" applyFill="1" applyBorder="1" applyAlignment="1">
      <alignment horizontal="center"/>
    </xf>
    <xf numFmtId="0" fontId="5" fillId="3" borderId="19" xfId="0" applyFont="1" applyFill="1" applyBorder="1" applyAlignment="1">
      <alignment horizontal="center" vertical="top" wrapText="1"/>
    </xf>
    <xf numFmtId="0" fontId="5" fillId="3" borderId="20" xfId="0" applyFont="1" applyFill="1" applyBorder="1" applyAlignment="1">
      <alignment horizontal="center" vertical="top" wrapText="1"/>
    </xf>
    <xf numFmtId="0" fontId="5" fillId="3" borderId="18" xfId="0" applyFont="1" applyFill="1" applyBorder="1" applyAlignment="1">
      <alignment horizontal="center" vertical="top" wrapText="1"/>
    </xf>
    <xf numFmtId="14" fontId="5" fillId="4" borderId="21" xfId="0" quotePrefix="1" applyNumberFormat="1" applyFont="1" applyFill="1" applyBorder="1" applyAlignment="1">
      <alignment vertical="top"/>
    </xf>
    <xf numFmtId="0" fontId="0" fillId="0" borderId="22" xfId="0" applyBorder="1" applyAlignment="1">
      <alignment horizontal="left" vertical="top"/>
    </xf>
    <xf numFmtId="0" fontId="0" fillId="0" borderId="0" xfId="0" applyAlignment="1">
      <alignment horizontal="left" vertical="top"/>
    </xf>
    <xf numFmtId="0" fontId="0" fillId="0" borderId="10" xfId="0" applyBorder="1" applyAlignment="1">
      <alignment horizontal="center" vertical="top"/>
    </xf>
    <xf numFmtId="0" fontId="6" fillId="0" borderId="10" xfId="0" applyFont="1" applyBorder="1" applyAlignment="1">
      <alignment horizontal="center" vertical="top" wrapText="1"/>
    </xf>
    <xf numFmtId="0" fontId="6" fillId="0" borderId="10" xfId="0" applyFont="1" applyBorder="1" applyAlignment="1">
      <alignment horizontal="center" vertical="top" wrapText="1"/>
    </xf>
    <xf numFmtId="0" fontId="5" fillId="3" borderId="23" xfId="0" applyFont="1" applyFill="1" applyBorder="1" applyAlignment="1">
      <alignment horizontal="center"/>
    </xf>
    <xf numFmtId="0" fontId="5" fillId="3" borderId="4" xfId="0" applyFont="1" applyFill="1" applyBorder="1" applyAlignment="1">
      <alignment horizontal="center" vertical="top" wrapText="1"/>
    </xf>
    <xf numFmtId="0" fontId="5" fillId="3" borderId="0" xfId="0" applyFont="1" applyFill="1" applyAlignment="1">
      <alignment horizontal="center" vertical="top" wrapText="1"/>
    </xf>
    <xf numFmtId="0" fontId="5" fillId="3" borderId="5" xfId="0" applyFont="1" applyFill="1" applyBorder="1" applyAlignment="1">
      <alignment horizontal="center" vertical="top" wrapText="1"/>
    </xf>
    <xf numFmtId="14" fontId="5" fillId="4" borderId="24" xfId="0" quotePrefix="1" applyNumberFormat="1" applyFont="1" applyFill="1" applyBorder="1" applyAlignment="1">
      <alignment horizontal="center" vertical="top"/>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6" fillId="0" borderId="9" xfId="0" applyFont="1" applyBorder="1" applyAlignment="1">
      <alignment horizontal="center" vertical="top" wrapText="1"/>
    </xf>
    <xf numFmtId="0" fontId="6" fillId="3" borderId="10" xfId="0" applyFont="1" applyFill="1" applyBorder="1" applyAlignment="1">
      <alignment horizontal="center" vertical="top" wrapText="1"/>
    </xf>
    <xf numFmtId="14" fontId="5" fillId="4" borderId="25" xfId="0" quotePrefix="1" applyNumberFormat="1" applyFont="1" applyFill="1" applyBorder="1" applyAlignment="1">
      <alignment horizontal="center" vertical="top"/>
    </xf>
    <xf numFmtId="0" fontId="6" fillId="0" borderId="2" xfId="0" applyFont="1" applyBorder="1" applyAlignment="1">
      <alignment horizontal="center" vertical="top" wrapText="1"/>
    </xf>
    <xf numFmtId="0" fontId="6" fillId="0" borderId="1" xfId="0" applyFont="1" applyBorder="1" applyAlignment="1">
      <alignment horizontal="center" vertical="top" wrapText="1"/>
    </xf>
    <xf numFmtId="0" fontId="6" fillId="0" borderId="3" xfId="0" applyFont="1" applyBorder="1" applyAlignment="1">
      <alignment horizontal="center" vertical="top" wrapText="1"/>
    </xf>
    <xf numFmtId="0" fontId="6" fillId="0" borderId="11" xfId="0" applyFont="1" applyBorder="1" applyAlignment="1">
      <alignment horizontal="center" vertical="top" wrapText="1"/>
    </xf>
    <xf numFmtId="0" fontId="6" fillId="0" borderId="13" xfId="0" applyFont="1" applyBorder="1" applyAlignment="1">
      <alignment horizontal="center" vertical="top" wrapText="1"/>
    </xf>
    <xf numFmtId="0" fontId="6" fillId="4" borderId="10" xfId="0" applyFont="1" applyFill="1" applyBorder="1" applyAlignment="1">
      <alignment horizontal="center" vertical="top" wrapText="1"/>
    </xf>
    <xf numFmtId="0" fontId="7" fillId="0" borderId="10" xfId="0" applyFont="1" applyBorder="1" applyAlignment="1">
      <alignment horizontal="center" vertical="top" wrapText="1"/>
    </xf>
    <xf numFmtId="14" fontId="5" fillId="4" borderId="26" xfId="0" quotePrefix="1" applyNumberFormat="1" applyFont="1" applyFill="1" applyBorder="1" applyAlignment="1">
      <alignment horizontal="center" vertical="top"/>
    </xf>
    <xf numFmtId="0" fontId="0" fillId="0" borderId="4" xfId="0" applyBorder="1" applyAlignment="1">
      <alignment horizontal="center" vertical="top" wrapText="1"/>
    </xf>
    <xf numFmtId="0" fontId="0" fillId="0" borderId="0" xfId="0" applyAlignment="1">
      <alignment horizontal="center" vertical="top" wrapText="1"/>
    </xf>
    <xf numFmtId="0" fontId="0" fillId="0" borderId="5" xfId="0" applyBorder="1" applyAlignment="1">
      <alignment horizontal="center" vertical="top" wrapText="1"/>
    </xf>
    <xf numFmtId="0" fontId="6" fillId="0" borderId="12" xfId="0" applyFont="1" applyBorder="1" applyAlignment="1">
      <alignment horizontal="center" vertical="top" wrapText="1"/>
    </xf>
    <xf numFmtId="0" fontId="6" fillId="0" borderId="13" xfId="0" applyFont="1" applyBorder="1" applyAlignment="1">
      <alignment horizontal="center" vertical="top" wrapText="1"/>
    </xf>
    <xf numFmtId="0" fontId="6" fillId="3" borderId="10" xfId="0" applyFont="1" applyFill="1" applyBorder="1" applyAlignment="1">
      <alignment horizontal="center" vertical="top"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6" fillId="0" borderId="11" xfId="0" applyFont="1" applyBorder="1" applyAlignment="1">
      <alignment horizontal="center" wrapText="1"/>
    </xf>
    <xf numFmtId="0" fontId="6" fillId="0" borderId="13" xfId="0" applyFont="1" applyBorder="1" applyAlignment="1">
      <alignment horizontal="center" wrapText="1"/>
    </xf>
    <xf numFmtId="2" fontId="6" fillId="3" borderId="11" xfId="0" applyNumberFormat="1" applyFont="1" applyFill="1" applyBorder="1" applyAlignment="1">
      <alignment horizontal="center" vertical="top" wrapText="1"/>
    </xf>
    <xf numFmtId="2" fontId="6" fillId="3" borderId="13" xfId="0" applyNumberFormat="1" applyFont="1" applyFill="1" applyBorder="1" applyAlignment="1">
      <alignment horizontal="center" vertical="top" wrapText="1"/>
    </xf>
    <xf numFmtId="2" fontId="6" fillId="3" borderId="10" xfId="0" applyNumberFormat="1" applyFont="1" applyFill="1" applyBorder="1" applyAlignment="1">
      <alignment horizontal="center" vertical="top" wrapText="1"/>
    </xf>
    <xf numFmtId="7" fontId="6" fillId="3" borderId="11" xfId="1" applyNumberFormat="1" applyFont="1" applyFill="1" applyBorder="1" applyAlignment="1">
      <alignment horizontal="center" vertical="top" wrapText="1"/>
    </xf>
    <xf numFmtId="7" fontId="6" fillId="3" borderId="13" xfId="1" applyNumberFormat="1" applyFont="1" applyFill="1" applyBorder="1" applyAlignment="1">
      <alignment horizontal="center" vertical="top" wrapText="1"/>
    </xf>
    <xf numFmtId="0" fontId="7" fillId="0" borderId="12" xfId="0" applyFont="1" applyBorder="1" applyAlignment="1">
      <alignment horizontal="center" wrapText="1"/>
    </xf>
    <xf numFmtId="0" fontId="7" fillId="0" borderId="13" xfId="0" applyFont="1" applyBorder="1" applyAlignment="1">
      <alignment horizontal="center" wrapText="1"/>
    </xf>
    <xf numFmtId="0" fontId="7" fillId="0" borderId="7" xfId="0" applyFont="1" applyBorder="1" applyAlignment="1">
      <alignment horizontal="center" wrapText="1"/>
    </xf>
    <xf numFmtId="0" fontId="7" fillId="0" borderId="1" xfId="0" applyFont="1" applyBorder="1" applyAlignment="1">
      <alignment horizontal="center" wrapText="1"/>
    </xf>
    <xf numFmtId="0" fontId="7" fillId="0" borderId="10" xfId="0" applyFont="1" applyBorder="1" applyAlignment="1">
      <alignment horizontal="center"/>
    </xf>
    <xf numFmtId="0" fontId="7" fillId="0" borderId="10" xfId="0" applyFont="1" applyBorder="1" applyAlignment="1">
      <alignment horizontal="center" wrapText="1"/>
    </xf>
    <xf numFmtId="0" fontId="7" fillId="0" borderId="2" xfId="0" applyFont="1" applyBorder="1" applyAlignment="1">
      <alignment horizontal="center" wrapText="1"/>
    </xf>
    <xf numFmtId="0" fontId="8" fillId="3" borderId="12" xfId="1" applyNumberFormat="1" applyFont="1" applyFill="1" applyBorder="1" applyAlignment="1">
      <alignment horizontal="center" vertical="top"/>
    </xf>
    <xf numFmtId="0" fontId="9" fillId="3" borderId="10" xfId="0" applyFont="1" applyFill="1" applyBorder="1"/>
    <xf numFmtId="164" fontId="9" fillId="3" borderId="10" xfId="0" applyNumberFormat="1" applyFont="1" applyFill="1" applyBorder="1" applyAlignment="1">
      <alignment horizontal="center" vertical="center" wrapText="1"/>
    </xf>
    <xf numFmtId="167" fontId="9" fillId="0" borderId="11" xfId="0" applyNumberFormat="1" applyFont="1" applyBorder="1" applyAlignment="1">
      <alignment horizontal="center" vertical="center" wrapText="1"/>
    </xf>
    <xf numFmtId="168" fontId="9" fillId="0" borderId="11" xfId="0" applyNumberFormat="1" applyFont="1" applyBorder="1" applyAlignment="1">
      <alignment horizontal="center" vertical="center" wrapText="1"/>
    </xf>
    <xf numFmtId="0" fontId="0" fillId="0" borderId="8" xfId="0" applyBorder="1" applyAlignment="1">
      <alignment horizontal="center" vertical="top" wrapText="1"/>
    </xf>
    <xf numFmtId="0" fontId="0" fillId="0" borderId="10" xfId="0" applyBorder="1" applyAlignment="1">
      <alignment horizontal="left" vertical="top" wrapText="1"/>
    </xf>
    <xf numFmtId="0" fontId="5" fillId="3" borderId="10" xfId="0" applyFont="1" applyFill="1" applyBorder="1" applyAlignment="1">
      <alignment horizontal="center" wrapText="1"/>
    </xf>
    <xf numFmtId="0" fontId="0" fillId="3" borderId="10" xfId="0" applyFill="1" applyBorder="1" applyAlignment="1">
      <alignment horizontal="center" vertical="top" wrapText="1"/>
    </xf>
    <xf numFmtId="0" fontId="0" fillId="4" borderId="27" xfId="0" applyFill="1" applyBorder="1" applyAlignment="1">
      <alignment vertical="top" wrapText="1"/>
    </xf>
    <xf numFmtId="0" fontId="7" fillId="0" borderId="10" xfId="0" applyFont="1" applyBorder="1" applyAlignment="1">
      <alignment horizontal="center" wrapText="1"/>
    </xf>
    <xf numFmtId="0" fontId="5" fillId="3" borderId="6" xfId="0" applyFont="1" applyFill="1" applyBorder="1" applyAlignment="1">
      <alignment horizontal="center" wrapText="1"/>
    </xf>
    <xf numFmtId="0" fontId="0" fillId="3" borderId="7" xfId="0" applyFill="1" applyBorder="1" applyAlignment="1">
      <alignment horizontal="center" vertical="top" wrapText="1"/>
    </xf>
    <xf numFmtId="0" fontId="0" fillId="3" borderId="8" xfId="0" applyFill="1" applyBorder="1" applyAlignment="1">
      <alignment horizontal="center" vertical="top" wrapText="1"/>
    </xf>
    <xf numFmtId="0" fontId="0" fillId="3" borderId="9" xfId="0" applyFill="1" applyBorder="1" applyAlignment="1">
      <alignment horizontal="center" vertical="top" wrapText="1"/>
    </xf>
    <xf numFmtId="0" fontId="0" fillId="4" borderId="24" xfId="0" applyFill="1" applyBorder="1" applyAlignment="1">
      <alignment horizontal="center" vertical="top" wrapText="1"/>
    </xf>
    <xf numFmtId="0" fontId="6" fillId="3" borderId="11" xfId="1" applyNumberFormat="1" applyFont="1" applyFill="1" applyBorder="1" applyAlignment="1">
      <alignment horizontal="center" vertical="top"/>
    </xf>
    <xf numFmtId="0" fontId="6" fillId="3" borderId="13" xfId="1" applyNumberFormat="1" applyFont="1" applyFill="1" applyBorder="1" applyAlignment="1">
      <alignment horizontal="center" vertical="top"/>
    </xf>
    <xf numFmtId="0" fontId="7" fillId="3" borderId="10" xfId="0" applyFont="1" applyFill="1" applyBorder="1"/>
    <xf numFmtId="0" fontId="5" fillId="3" borderId="23" xfId="0" applyFont="1" applyFill="1" applyBorder="1" applyAlignment="1">
      <alignment horizontal="center" wrapText="1"/>
    </xf>
    <xf numFmtId="0" fontId="0" fillId="3" borderId="4" xfId="0" applyFill="1" applyBorder="1" applyAlignment="1">
      <alignment horizontal="center" vertical="top" wrapText="1"/>
    </xf>
    <xf numFmtId="0" fontId="0" fillId="3" borderId="0" xfId="0" applyFill="1" applyAlignment="1">
      <alignment horizontal="center" vertical="top" wrapText="1"/>
    </xf>
    <xf numFmtId="0" fontId="0" fillId="3" borderId="5" xfId="0" applyFill="1" applyBorder="1" applyAlignment="1">
      <alignment horizontal="center" vertical="top" wrapText="1"/>
    </xf>
    <xf numFmtId="0" fontId="0" fillId="4" borderId="25" xfId="0" applyFill="1" applyBorder="1" applyAlignment="1">
      <alignment horizontal="center" vertical="top" wrapText="1"/>
    </xf>
    <xf numFmtId="0" fontId="5" fillId="3" borderId="14" xfId="0" applyFont="1" applyFill="1" applyBorder="1" applyAlignment="1">
      <alignment horizontal="center" wrapText="1"/>
    </xf>
    <xf numFmtId="0" fontId="0" fillId="3" borderId="2" xfId="0" applyFill="1" applyBorder="1" applyAlignment="1">
      <alignment horizontal="center" vertical="top" wrapText="1"/>
    </xf>
    <xf numFmtId="0" fontId="0" fillId="3" borderId="1" xfId="0" applyFill="1" applyBorder="1" applyAlignment="1">
      <alignment horizontal="center" vertical="top" wrapText="1"/>
    </xf>
    <xf numFmtId="0" fontId="0" fillId="3" borderId="3" xfId="0" applyFill="1" applyBorder="1" applyAlignment="1">
      <alignment horizontal="center" vertical="top" wrapText="1"/>
    </xf>
    <xf numFmtId="0" fontId="0" fillId="4" borderId="26" xfId="0" applyFill="1" applyBorder="1" applyAlignment="1">
      <alignment horizontal="center" vertical="top" wrapText="1"/>
    </xf>
    <xf numFmtId="0" fontId="0" fillId="0" borderId="10" xfId="0" applyBorder="1" applyAlignment="1">
      <alignment horizontal="center" wrapText="1"/>
    </xf>
    <xf numFmtId="0" fontId="0" fillId="0" borderId="10" xfId="0" applyBorder="1" applyAlignment="1">
      <alignment horizontal="center"/>
    </xf>
    <xf numFmtId="0" fontId="5" fillId="3" borderId="11" xfId="1" applyNumberFormat="1" applyFont="1" applyFill="1" applyBorder="1" applyAlignment="1">
      <alignment horizontal="center" vertical="top"/>
    </xf>
    <xf numFmtId="0" fontId="5" fillId="3" borderId="13" xfId="1" applyNumberFormat="1" applyFont="1" applyFill="1" applyBorder="1" applyAlignment="1">
      <alignment horizontal="center" vertical="top"/>
    </xf>
    <xf numFmtId="0" fontId="0" fillId="3" borderId="10" xfId="0" applyFill="1" applyBorder="1"/>
    <xf numFmtId="164" fontId="0" fillId="3" borderId="11" xfId="0" applyNumberFormat="1" applyFill="1" applyBorder="1" applyAlignment="1">
      <alignment horizontal="center" vertical="center" wrapText="1"/>
    </xf>
    <xf numFmtId="164" fontId="0" fillId="3" borderId="13" xfId="0" applyNumberFormat="1" applyFill="1" applyBorder="1" applyAlignment="1">
      <alignment horizontal="center" vertical="center" wrapText="1"/>
    </xf>
    <xf numFmtId="164" fontId="0" fillId="0" borderId="10" xfId="0" applyNumberFormat="1" applyBorder="1" applyAlignment="1">
      <alignment horizontal="center" vertical="center" wrapText="1"/>
    </xf>
    <xf numFmtId="164" fontId="0" fillId="0" borderId="11" xfId="0" applyNumberFormat="1" applyBorder="1" applyAlignment="1">
      <alignment horizontal="center" vertical="center" wrapText="1"/>
    </xf>
    <xf numFmtId="164" fontId="0" fillId="0" borderId="13" xfId="0" applyNumberFormat="1" applyBorder="1" applyAlignment="1">
      <alignment horizontal="center" vertical="center" wrapText="1"/>
    </xf>
    <xf numFmtId="0" fontId="0" fillId="0" borderId="28" xfId="0"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wrapText="1"/>
    </xf>
    <xf numFmtId="0" fontId="0" fillId="0" borderId="30" xfId="0" applyBorder="1" applyAlignment="1">
      <alignment horizontal="right" vertical="top" wrapText="1"/>
    </xf>
    <xf numFmtId="0" fontId="5" fillId="3" borderId="31" xfId="0" applyFont="1" applyFill="1" applyBorder="1" applyAlignment="1">
      <alignment horizontal="center" wrapText="1"/>
    </xf>
    <xf numFmtId="0" fontId="0" fillId="3" borderId="32" xfId="0" applyFill="1" applyBorder="1" applyAlignment="1">
      <alignment horizontal="center" vertical="top" wrapText="1"/>
    </xf>
    <xf numFmtId="0" fontId="0" fillId="3" borderId="29" xfId="0" applyFill="1" applyBorder="1" applyAlignment="1">
      <alignment horizontal="center" vertical="top" wrapText="1"/>
    </xf>
    <xf numFmtId="0" fontId="0" fillId="3" borderId="33" xfId="0" applyFill="1" applyBorder="1" applyAlignment="1">
      <alignment horizontal="center" vertical="top" wrapText="1"/>
    </xf>
    <xf numFmtId="0" fontId="0" fillId="4" borderId="34" xfId="0" applyFill="1" applyBorder="1" applyAlignment="1">
      <alignment horizontal="center" vertical="top" wrapText="1"/>
    </xf>
    <xf numFmtId="0" fontId="0" fillId="0" borderId="35" xfId="0" applyBorder="1" applyAlignment="1">
      <alignment horizontal="left" vertical="top" wrapText="1"/>
    </xf>
    <xf numFmtId="0" fontId="0" fillId="0" borderId="22" xfId="0" applyBorder="1" applyAlignment="1">
      <alignment horizontal="left" vertical="top" wrapText="1"/>
    </xf>
    <xf numFmtId="0" fontId="0" fillId="0" borderId="0" xfId="0" applyAlignment="1">
      <alignment horizontal="left" vertical="top" wrapText="1"/>
    </xf>
    <xf numFmtId="0" fontId="5" fillId="3" borderId="23" xfId="0" applyFont="1" applyFill="1" applyBorder="1" applyAlignment="1">
      <alignment horizontal="center"/>
    </xf>
    <xf numFmtId="14" fontId="5" fillId="3" borderId="23" xfId="0" quotePrefix="1" applyNumberFormat="1" applyFont="1" applyFill="1" applyBorder="1" applyAlignment="1">
      <alignment vertical="top"/>
    </xf>
    <xf numFmtId="0" fontId="0" fillId="0" borderId="36" xfId="0" applyBorder="1" applyAlignment="1">
      <alignment horizontal="left" vertical="top" wrapText="1"/>
    </xf>
    <xf numFmtId="0" fontId="5" fillId="3" borderId="17" xfId="0" applyFont="1" applyFill="1" applyBorder="1" applyAlignment="1">
      <alignment horizontal="center"/>
    </xf>
    <xf numFmtId="0" fontId="5" fillId="3" borderId="17" xfId="0" applyFont="1" applyFill="1" applyBorder="1" applyAlignment="1">
      <alignment horizontal="center" vertical="top" wrapText="1"/>
    </xf>
    <xf numFmtId="14" fontId="5" fillId="3" borderId="21" xfId="0" quotePrefix="1" applyNumberFormat="1" applyFont="1" applyFill="1" applyBorder="1" applyAlignment="1">
      <alignment vertical="top"/>
    </xf>
    <xf numFmtId="0" fontId="0" fillId="0" borderId="37" xfId="0" applyBorder="1" applyAlignment="1">
      <alignment horizontal="left" vertical="top" wrapText="1"/>
    </xf>
    <xf numFmtId="0" fontId="0" fillId="0" borderId="30" xfId="0" applyBorder="1" applyAlignment="1">
      <alignment horizontal="center" vertical="top" wrapText="1"/>
    </xf>
    <xf numFmtId="0" fontId="0" fillId="0" borderId="30" xfId="0" applyBorder="1" applyAlignment="1">
      <alignment vertical="top" wrapText="1"/>
    </xf>
    <xf numFmtId="0" fontId="5" fillId="3" borderId="30" xfId="0" applyFont="1" applyFill="1" applyBorder="1" applyAlignment="1">
      <alignment horizontal="center"/>
    </xf>
    <xf numFmtId="0" fontId="5" fillId="3" borderId="30" xfId="0" applyFont="1" applyFill="1" applyBorder="1" applyAlignment="1">
      <alignment horizontal="center" vertical="top" wrapText="1"/>
    </xf>
    <xf numFmtId="14" fontId="5" fillId="3" borderId="38" xfId="0" quotePrefix="1" applyNumberFormat="1" applyFont="1" applyFill="1" applyBorder="1" applyAlignment="1">
      <alignment vertical="top"/>
    </xf>
    <xf numFmtId="0" fontId="4" fillId="2" borderId="7" xfId="0" applyFont="1" applyFill="1" applyBorder="1"/>
    <xf numFmtId="0" fontId="4" fillId="2" borderId="9" xfId="0" applyFont="1" applyFill="1" applyBorder="1"/>
    <xf numFmtId="0" fontId="0" fillId="0" borderId="15" xfId="0" applyBorder="1" applyAlignment="1">
      <alignment horizontal="left" vertical="top" wrapText="1"/>
    </xf>
    <xf numFmtId="0" fontId="0" fillId="0" borderId="39" xfId="0" applyBorder="1" applyAlignment="1">
      <alignment horizontal="left" vertical="top" wrapText="1"/>
    </xf>
    <xf numFmtId="0" fontId="0" fillId="0" borderId="16" xfId="0" applyBorder="1" applyAlignment="1">
      <alignment horizontal="left" vertical="top" wrapText="1"/>
    </xf>
    <xf numFmtId="0" fontId="5" fillId="4" borderId="15" xfId="0" applyFont="1" applyFill="1" applyBorder="1" applyAlignment="1">
      <alignment horizontal="center" vertical="top" wrapText="1"/>
    </xf>
    <xf numFmtId="0" fontId="5" fillId="4" borderId="16" xfId="0" applyFont="1" applyFill="1" applyBorder="1" applyAlignment="1">
      <alignment horizontal="center" vertical="top" wrapText="1"/>
    </xf>
    <xf numFmtId="0" fontId="5" fillId="4" borderId="39" xfId="0" applyFont="1" applyFill="1" applyBorder="1" applyAlignment="1">
      <alignment horizontal="center" vertical="top" wrapText="1"/>
    </xf>
    <xf numFmtId="0" fontId="5" fillId="4" borderId="22" xfId="0" applyFont="1" applyFill="1" applyBorder="1" applyAlignment="1">
      <alignment horizontal="center" vertical="top" wrapText="1"/>
    </xf>
    <xf numFmtId="0" fontId="5" fillId="4" borderId="0" xfId="0" applyFont="1" applyFill="1" applyAlignment="1">
      <alignment horizontal="center" vertical="top" wrapText="1"/>
    </xf>
    <xf numFmtId="0" fontId="5" fillId="4" borderId="35" xfId="0" applyFont="1" applyFill="1" applyBorder="1" applyAlignment="1">
      <alignment horizontal="center" vertical="top"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5" fillId="4" borderId="40" xfId="0" applyFont="1" applyFill="1" applyBorder="1" applyAlignment="1">
      <alignment horizontal="center" vertical="top" wrapText="1"/>
    </xf>
    <xf numFmtId="0" fontId="5" fillId="4" borderId="1" xfId="0" applyFont="1" applyFill="1" applyBorder="1" applyAlignment="1">
      <alignment horizontal="center" vertical="top" wrapText="1"/>
    </xf>
    <xf numFmtId="0" fontId="5" fillId="4" borderId="41" xfId="0" applyFont="1" applyFill="1" applyBorder="1" applyAlignment="1">
      <alignment horizontal="center" vertical="top" wrapText="1"/>
    </xf>
    <xf numFmtId="0" fontId="0" fillId="0" borderId="22" xfId="0" applyBorder="1" applyAlignment="1">
      <alignment vertical="top" wrapText="1"/>
    </xf>
    <xf numFmtId="0" fontId="0" fillId="0" borderId="0" xfId="0" applyAlignment="1">
      <alignment vertical="top" wrapText="1"/>
    </xf>
    <xf numFmtId="0" fontId="0" fillId="0" borderId="42" xfId="0" applyBorder="1" applyAlignment="1">
      <alignment horizontal="center" vertical="top" wrapText="1"/>
    </xf>
    <xf numFmtId="0" fontId="0" fillId="0" borderId="13" xfId="0" applyBorder="1" applyAlignment="1">
      <alignment horizontal="center" vertical="top" wrapText="1"/>
    </xf>
    <xf numFmtId="0" fontId="0" fillId="0" borderId="43" xfId="0" applyBorder="1" applyAlignment="1">
      <alignment horizontal="left" vertical="top" wrapText="1"/>
    </xf>
    <xf numFmtId="0" fontId="5" fillId="3" borderId="3" xfId="0" applyFont="1" applyFill="1" applyBorder="1" applyAlignment="1">
      <alignment horizontal="center"/>
    </xf>
    <xf numFmtId="14" fontId="5" fillId="3" borderId="26" xfId="0" quotePrefix="1" applyNumberFormat="1" applyFont="1" applyFill="1" applyBorder="1" applyAlignment="1">
      <alignment vertical="top"/>
    </xf>
    <xf numFmtId="0" fontId="0" fillId="0" borderId="44" xfId="0" applyBorder="1" applyAlignment="1">
      <alignment horizontal="center" vertical="top" wrapText="1"/>
    </xf>
    <xf numFmtId="0" fontId="0" fillId="0" borderId="9" xfId="0" applyBorder="1" applyAlignment="1">
      <alignment horizontal="center" vertical="top" wrapText="1"/>
    </xf>
    <xf numFmtId="14" fontId="5" fillId="3" borderId="27" xfId="0" quotePrefix="1" applyNumberFormat="1" applyFont="1" applyFill="1" applyBorder="1" applyAlignment="1">
      <alignment vertical="top"/>
    </xf>
    <xf numFmtId="0" fontId="0" fillId="0" borderId="22" xfId="0" applyBorder="1" applyAlignment="1">
      <alignment horizontal="center" vertical="top" wrapText="1"/>
    </xf>
    <xf numFmtId="0" fontId="0" fillId="0" borderId="40" xfId="0" applyBorder="1" applyAlignment="1">
      <alignment horizontal="center" vertical="top" wrapText="1"/>
    </xf>
    <xf numFmtId="0" fontId="0" fillId="0" borderId="3" xfId="0" applyBorder="1" applyAlignment="1">
      <alignment horizontal="center" vertical="top" wrapText="1"/>
    </xf>
    <xf numFmtId="0" fontId="5" fillId="3" borderId="45" xfId="0" applyFont="1" applyFill="1" applyBorder="1" applyAlignment="1">
      <alignment horizontal="center"/>
    </xf>
    <xf numFmtId="14" fontId="5" fillId="3" borderId="24" xfId="0" quotePrefix="1" applyNumberFormat="1" applyFont="1" applyFill="1" applyBorder="1" applyAlignment="1">
      <alignment horizontal="center" vertical="top"/>
    </xf>
    <xf numFmtId="0" fontId="5" fillId="0" borderId="13" xfId="0" applyFont="1" applyBorder="1" applyAlignment="1">
      <alignment vertical="top" wrapText="1"/>
    </xf>
    <xf numFmtId="0" fontId="5" fillId="0" borderId="27" xfId="0" applyFont="1" applyBorder="1" applyAlignment="1">
      <alignment horizontal="center" vertical="top" wrapText="1"/>
    </xf>
    <xf numFmtId="0" fontId="5" fillId="3" borderId="46" xfId="0" applyFont="1" applyFill="1" applyBorder="1" applyAlignment="1">
      <alignment horizontal="center"/>
    </xf>
    <xf numFmtId="14" fontId="5" fillId="3" borderId="25" xfId="0" quotePrefix="1" applyNumberFormat="1" applyFont="1" applyFill="1" applyBorder="1" applyAlignment="1">
      <alignment horizontal="center" vertical="top"/>
    </xf>
    <xf numFmtId="14" fontId="5" fillId="3" borderId="11" xfId="0" applyNumberFormat="1" applyFont="1" applyFill="1" applyBorder="1" applyAlignment="1">
      <alignment wrapText="1"/>
    </xf>
    <xf numFmtId="0" fontId="5" fillId="3" borderId="13" xfId="0" applyFont="1" applyFill="1" applyBorder="1" applyAlignment="1">
      <alignment horizontal="center" wrapText="1"/>
    </xf>
    <xf numFmtId="0" fontId="5" fillId="0" borderId="13" xfId="0" applyFont="1" applyBorder="1" applyAlignment="1">
      <alignment horizontal="center" wrapText="1"/>
    </xf>
    <xf numFmtId="0" fontId="5" fillId="0" borderId="43" xfId="0" applyFont="1" applyBorder="1" applyAlignment="1">
      <alignment horizontal="center" wrapText="1"/>
    </xf>
    <xf numFmtId="0" fontId="5" fillId="3" borderId="47" xfId="0" applyFont="1" applyFill="1" applyBorder="1" applyAlignment="1">
      <alignment horizontal="center"/>
    </xf>
    <xf numFmtId="14" fontId="5" fillId="3" borderId="26" xfId="0" quotePrefix="1" applyNumberFormat="1" applyFont="1" applyFill="1" applyBorder="1" applyAlignment="1">
      <alignment horizontal="center" vertical="top"/>
    </xf>
    <xf numFmtId="0" fontId="5" fillId="0" borderId="11" xfId="0" applyFont="1" applyBorder="1" applyAlignment="1">
      <alignment vertical="top" wrapText="1"/>
    </xf>
    <xf numFmtId="0" fontId="5" fillId="0" borderId="10" xfId="0" applyFont="1" applyBorder="1" applyAlignment="1">
      <alignment horizontal="center" wrapText="1"/>
    </xf>
    <xf numFmtId="0" fontId="5" fillId="0" borderId="11" xfId="0" applyFont="1" applyBorder="1" applyAlignment="1">
      <alignment horizontal="right" wrapText="1"/>
    </xf>
    <xf numFmtId="0" fontId="5" fillId="0" borderId="12" xfId="0" applyFont="1" applyBorder="1" applyAlignment="1">
      <alignment horizontal="right" wrapText="1"/>
    </xf>
    <xf numFmtId="0" fontId="5" fillId="0" borderId="13" xfId="0" applyFont="1" applyBorder="1" applyAlignment="1">
      <alignment horizontal="right" wrapText="1"/>
    </xf>
    <xf numFmtId="14" fontId="5" fillId="3" borderId="26" xfId="0" quotePrefix="1" applyNumberFormat="1" applyFont="1" applyFill="1" applyBorder="1" applyAlignment="1">
      <alignment horizontal="center" vertical="top"/>
    </xf>
    <xf numFmtId="0" fontId="0" fillId="0" borderId="48" xfId="0" applyBorder="1" applyAlignment="1">
      <alignment horizontal="center" vertical="top" wrapText="1"/>
    </xf>
    <xf numFmtId="0" fontId="0" fillId="0" borderId="10" xfId="0" applyBorder="1" applyAlignment="1">
      <alignment horizontal="center" vertical="top" wrapText="1"/>
    </xf>
    <xf numFmtId="0" fontId="0" fillId="0" borderId="49" xfId="0" applyBorder="1" applyAlignment="1">
      <alignment horizontal="center" vertical="top" wrapText="1"/>
    </xf>
    <xf numFmtId="0" fontId="5" fillId="3" borderId="9" xfId="0" applyFont="1" applyFill="1" applyBorder="1" applyAlignment="1">
      <alignment horizontal="center"/>
    </xf>
    <xf numFmtId="0" fontId="0" fillId="0" borderId="35" xfId="0" applyBorder="1" applyAlignment="1">
      <alignment horizontal="center" vertical="top" wrapText="1"/>
    </xf>
    <xf numFmtId="0" fontId="5" fillId="3" borderId="5" xfId="0" applyFont="1" applyFill="1" applyBorder="1" applyAlignment="1">
      <alignment horizontal="center"/>
    </xf>
    <xf numFmtId="0" fontId="0" fillId="0" borderId="1" xfId="0" applyBorder="1" applyAlignment="1">
      <alignment horizontal="center" vertical="top" wrapText="1"/>
    </xf>
    <xf numFmtId="0" fontId="0" fillId="0" borderId="41" xfId="0" applyBorder="1" applyAlignment="1">
      <alignment horizontal="center" vertical="top" wrapText="1"/>
    </xf>
    <xf numFmtId="0" fontId="5" fillId="3" borderId="3" xfId="0" applyFont="1" applyFill="1" applyBorder="1" applyAlignment="1">
      <alignment horizontal="center"/>
    </xf>
    <xf numFmtId="14" fontId="5" fillId="3" borderId="34" xfId="0" quotePrefix="1" applyNumberFormat="1" applyFont="1" applyFill="1" applyBorder="1" applyAlignment="1">
      <alignment horizontal="center" vertical="top"/>
    </xf>
    <xf numFmtId="0" fontId="0" fillId="0" borderId="15" xfId="0" applyBorder="1" applyAlignment="1">
      <alignment horizontal="center" vertical="top" wrapText="1"/>
    </xf>
    <xf numFmtId="0" fontId="0" fillId="0" borderId="39" xfId="0" applyBorder="1" applyAlignment="1">
      <alignment horizontal="center" vertical="top" wrapText="1"/>
    </xf>
    <xf numFmtId="0" fontId="0" fillId="0" borderId="19" xfId="0" applyBorder="1" applyAlignment="1">
      <alignment horizontal="left" vertical="top" wrapText="1"/>
    </xf>
    <xf numFmtId="0" fontId="0" fillId="0" borderId="21" xfId="0" applyBorder="1" applyAlignment="1">
      <alignment horizontal="left" vertical="top" wrapText="1"/>
    </xf>
    <xf numFmtId="0" fontId="5" fillId="4" borderId="20" xfId="0" applyFont="1" applyFill="1" applyBorder="1" applyAlignment="1">
      <alignment horizontal="center"/>
    </xf>
    <xf numFmtId="0" fontId="5" fillId="4" borderId="20" xfId="0" applyFont="1" applyFill="1" applyBorder="1" applyAlignment="1">
      <alignment horizontal="center" vertical="top"/>
    </xf>
    <xf numFmtId="14" fontId="5" fillId="4" borderId="50" xfId="0" quotePrefix="1" applyNumberFormat="1" applyFont="1" applyFill="1" applyBorder="1" applyAlignment="1">
      <alignment vertical="top"/>
    </xf>
    <xf numFmtId="0" fontId="0" fillId="0" borderId="42" xfId="0" applyBorder="1" applyAlignment="1">
      <alignment horizontal="center" vertical="top"/>
    </xf>
    <xf numFmtId="0" fontId="0" fillId="0" borderId="13" xfId="0" applyBorder="1" applyAlignment="1">
      <alignment horizontal="center" vertical="top"/>
    </xf>
    <xf numFmtId="14" fontId="5" fillId="3" borderId="10" xfId="0" quotePrefix="1" applyNumberFormat="1" applyFont="1" applyFill="1" applyBorder="1" applyAlignment="1">
      <alignment vertical="top"/>
    </xf>
    <xf numFmtId="0" fontId="5" fillId="0" borderId="10" xfId="0" applyFont="1" applyBorder="1" applyAlignment="1">
      <alignment vertical="top" wrapText="1"/>
    </xf>
    <xf numFmtId="0" fontId="5" fillId="0" borderId="27" xfId="0" applyFont="1" applyBorder="1" applyAlignment="1">
      <alignment vertical="top" wrapText="1"/>
    </xf>
    <xf numFmtId="14" fontId="5" fillId="3" borderId="11" xfId="0" applyNumberFormat="1" applyFont="1" applyFill="1" applyBorder="1" applyAlignment="1">
      <alignment vertical="top" wrapText="1"/>
    </xf>
    <xf numFmtId="0" fontId="5" fillId="3" borderId="10" xfId="0" applyFont="1" applyFill="1" applyBorder="1" applyAlignment="1">
      <alignment vertical="top" wrapText="1"/>
    </xf>
    <xf numFmtId="0" fontId="5" fillId="3" borderId="13" xfId="0" applyFont="1" applyFill="1" applyBorder="1" applyAlignment="1">
      <alignment vertical="top" wrapText="1"/>
    </xf>
    <xf numFmtId="164" fontId="5" fillId="3" borderId="10" xfId="0" applyNumberFormat="1" applyFont="1" applyFill="1" applyBorder="1" applyAlignment="1">
      <alignment vertical="top" wrapText="1"/>
    </xf>
    <xf numFmtId="164" fontId="5" fillId="3" borderId="13" xfId="0" applyNumberFormat="1" applyFont="1" applyFill="1" applyBorder="1" applyAlignment="1">
      <alignment vertical="top" wrapText="1"/>
    </xf>
    <xf numFmtId="164" fontId="5" fillId="0" borderId="13" xfId="1" applyNumberFormat="1" applyFont="1" applyBorder="1" applyAlignment="1">
      <alignment vertical="top" wrapText="1"/>
    </xf>
    <xf numFmtId="43" fontId="5" fillId="0" borderId="43" xfId="0" applyNumberFormat="1" applyFont="1" applyBorder="1" applyAlignment="1">
      <alignment vertical="top" wrapText="1"/>
    </xf>
    <xf numFmtId="0" fontId="5" fillId="3" borderId="11" xfId="0" applyFont="1" applyFill="1" applyBorder="1" applyAlignment="1">
      <alignment vertical="top" wrapText="1"/>
    </xf>
    <xf numFmtId="0" fontId="5" fillId="0" borderId="11" xfId="0" applyFont="1" applyBorder="1" applyAlignment="1">
      <alignment horizontal="right" vertical="top" wrapText="1"/>
    </xf>
    <xf numFmtId="0" fontId="5" fillId="0" borderId="12" xfId="0" applyFont="1" applyBorder="1" applyAlignment="1">
      <alignment horizontal="right" vertical="top" wrapText="1"/>
    </xf>
    <xf numFmtId="0" fontId="0" fillId="0" borderId="7" xfId="0" applyBorder="1" applyAlignment="1">
      <alignment horizontal="center" vertical="top" wrapText="1"/>
    </xf>
    <xf numFmtId="0" fontId="0" fillId="0" borderId="2" xfId="0" applyBorder="1" applyAlignment="1">
      <alignment horizontal="center" vertical="top" wrapText="1"/>
    </xf>
    <xf numFmtId="0" fontId="5" fillId="3" borderId="17" xfId="0" applyFont="1" applyFill="1" applyBorder="1" applyAlignment="1">
      <alignment horizontal="center" wrapText="1"/>
    </xf>
    <xf numFmtId="0" fontId="0" fillId="3" borderId="51" xfId="0" applyFill="1" applyBorder="1" applyAlignment="1">
      <alignment horizontal="center" vertical="top" wrapText="1"/>
    </xf>
    <xf numFmtId="0" fontId="0" fillId="3" borderId="16" xfId="0" applyFill="1" applyBorder="1" applyAlignment="1">
      <alignment horizontal="center" vertical="top" wrapText="1"/>
    </xf>
    <xf numFmtId="0" fontId="0" fillId="3" borderId="52" xfId="0" applyFill="1" applyBorder="1" applyAlignment="1">
      <alignment horizontal="center" vertical="top" wrapText="1"/>
    </xf>
    <xf numFmtId="0" fontId="0" fillId="3" borderId="53" xfId="0" applyFill="1" applyBorder="1" applyAlignment="1">
      <alignment horizontal="center" vertical="top" wrapText="1"/>
    </xf>
    <xf numFmtId="0" fontId="0" fillId="0" borderId="48" xfId="0" applyBorder="1" applyAlignment="1">
      <alignment horizontal="left" vertical="top" wrapText="1"/>
    </xf>
    <xf numFmtId="0" fontId="5" fillId="3" borderId="10" xfId="0" applyFont="1" applyFill="1" applyBorder="1" applyAlignment="1">
      <alignment horizontal="center" wrapText="1"/>
    </xf>
    <xf numFmtId="0" fontId="0" fillId="3" borderId="26" xfId="0" applyFill="1" applyBorder="1" applyAlignment="1">
      <alignment horizontal="center" vertical="top" wrapText="1"/>
    </xf>
    <xf numFmtId="0" fontId="5" fillId="0" borderId="10" xfId="0" applyFont="1" applyBorder="1" applyAlignment="1">
      <alignment horizontal="center" wrapText="1"/>
    </xf>
    <xf numFmtId="0" fontId="0" fillId="3" borderId="24" xfId="0" applyFill="1" applyBorder="1" applyAlignment="1">
      <alignment horizontal="center" vertical="top" wrapText="1"/>
    </xf>
    <xf numFmtId="0" fontId="5" fillId="3" borderId="10" xfId="1" applyNumberFormat="1" applyFont="1" applyFill="1" applyBorder="1" applyAlignment="1">
      <alignment horizontal="center" vertical="top"/>
    </xf>
    <xf numFmtId="0" fontId="5" fillId="0" borderId="10" xfId="0" applyFont="1" applyBorder="1" applyAlignment="1">
      <alignment horizontal="center" vertical="top" wrapText="1"/>
    </xf>
    <xf numFmtId="2" fontId="5" fillId="3" borderId="10" xfId="0" applyNumberFormat="1" applyFont="1" applyFill="1" applyBorder="1" applyAlignment="1">
      <alignment horizontal="center" vertical="top" wrapText="1"/>
    </xf>
    <xf numFmtId="7" fontId="5" fillId="3" borderId="10" xfId="1" applyNumberFormat="1" applyFont="1" applyFill="1" applyBorder="1" applyAlignment="1">
      <alignment horizontal="center" vertical="top" wrapText="1"/>
    </xf>
    <xf numFmtId="0" fontId="0" fillId="3" borderId="25" xfId="0" applyFill="1" applyBorder="1" applyAlignment="1">
      <alignment horizontal="center" vertical="top" wrapText="1"/>
    </xf>
    <xf numFmtId="0" fontId="5" fillId="0" borderId="10" xfId="0" applyFont="1" applyBorder="1" applyAlignment="1">
      <alignment horizontal="right" vertical="top" wrapText="1"/>
    </xf>
    <xf numFmtId="2" fontId="5" fillId="0" borderId="10" xfId="0" applyNumberFormat="1" applyFont="1" applyBorder="1" applyAlignment="1">
      <alignment horizontal="center" vertical="top" wrapText="1"/>
    </xf>
    <xf numFmtId="7" fontId="5" fillId="5" borderId="10" xfId="1" applyNumberFormat="1" applyFont="1" applyFill="1" applyBorder="1" applyAlignment="1">
      <alignment horizontal="center" vertical="top" wrapText="1"/>
    </xf>
    <xf numFmtId="0" fontId="10" fillId="3" borderId="10" xfId="0" applyFont="1" applyFill="1" applyBorder="1"/>
    <xf numFmtId="164" fontId="10" fillId="3" borderId="10" xfId="0" applyNumberFormat="1" applyFont="1" applyFill="1" applyBorder="1" applyAlignment="1">
      <alignment horizontal="center" vertical="center" wrapText="1"/>
    </xf>
    <xf numFmtId="164" fontId="10" fillId="0" borderId="10" xfId="0" applyNumberFormat="1" applyFont="1" applyBorder="1" applyAlignment="1">
      <alignment horizontal="center" vertical="center" wrapText="1"/>
    </xf>
    <xf numFmtId="164" fontId="10" fillId="0" borderId="10" xfId="0" applyNumberFormat="1" applyFont="1" applyBorder="1" applyAlignment="1">
      <alignment horizontal="center" vertical="center"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3" borderId="34" xfId="0" applyFill="1" applyBorder="1" applyAlignment="1">
      <alignment horizontal="center" vertical="top" wrapText="1"/>
    </xf>
    <xf numFmtId="0" fontId="5" fillId="4" borderId="51" xfId="0" applyFont="1" applyFill="1" applyBorder="1" applyAlignment="1">
      <alignment horizontal="center" vertical="top" wrapText="1"/>
    </xf>
    <xf numFmtId="0" fontId="0" fillId="0" borderId="12" xfId="0" applyBorder="1" applyAlignment="1">
      <alignment horizontal="center" vertical="top" wrapText="1"/>
    </xf>
    <xf numFmtId="0" fontId="5" fillId="4" borderId="2" xfId="0" applyFont="1" applyFill="1" applyBorder="1" applyAlignment="1">
      <alignment horizontal="center" vertical="top" wrapText="1"/>
    </xf>
    <xf numFmtId="0" fontId="0" fillId="0" borderId="35"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4" borderId="0" xfId="0" applyFill="1" applyAlignment="1">
      <alignment horizontal="right"/>
    </xf>
    <xf numFmtId="0" fontId="5" fillId="0" borderId="11" xfId="0" applyFont="1" applyBorder="1" applyAlignment="1">
      <alignment horizontal="center" vertical="top" wrapText="1"/>
    </xf>
    <xf numFmtId="0" fontId="5" fillId="0" borderId="12" xfId="0" applyFont="1" applyBorder="1" applyAlignment="1">
      <alignment horizontal="center" vertical="top" wrapText="1"/>
    </xf>
    <xf numFmtId="0" fontId="5" fillId="0" borderId="13" xfId="0" applyFont="1" applyBorder="1" applyAlignment="1">
      <alignment horizontal="center" vertical="top" wrapText="1"/>
    </xf>
    <xf numFmtId="0" fontId="5" fillId="0" borderId="13" xfId="0" applyFont="1" applyBorder="1" applyAlignment="1">
      <alignment horizontal="center" vertical="top" wrapText="1"/>
    </xf>
    <xf numFmtId="0" fontId="5" fillId="0" borderId="10" xfId="0" applyFont="1" applyBorder="1" applyAlignment="1">
      <alignment horizontal="center" vertical="top" wrapText="1"/>
    </xf>
    <xf numFmtId="0" fontId="5" fillId="4" borderId="9" xfId="0" applyFont="1" applyFill="1" applyBorder="1" applyAlignment="1">
      <alignment vertical="top" wrapText="1"/>
    </xf>
    <xf numFmtId="0" fontId="5" fillId="4" borderId="5" xfId="0" applyFont="1" applyFill="1" applyBorder="1" applyAlignment="1">
      <alignment vertical="top" wrapText="1"/>
    </xf>
    <xf numFmtId="0" fontId="5" fillId="4" borderId="3" xfId="0" applyFont="1" applyFill="1" applyBorder="1" applyAlignment="1">
      <alignment vertical="top" wrapText="1"/>
    </xf>
    <xf numFmtId="0" fontId="0" fillId="0" borderId="45" xfId="0" applyBorder="1" applyAlignment="1">
      <alignment horizontal="center" vertical="top" wrapText="1"/>
    </xf>
    <xf numFmtId="0" fontId="0" fillId="0" borderId="6" xfId="0" applyBorder="1" applyAlignment="1">
      <alignment horizontal="center" vertical="top" wrapText="1"/>
    </xf>
    <xf numFmtId="0" fontId="0" fillId="0" borderId="54" xfId="0" applyBorder="1" applyAlignment="1">
      <alignment horizontal="left" vertical="top"/>
    </xf>
    <xf numFmtId="0" fontId="0" fillId="0" borderId="55" xfId="0" applyBorder="1" applyAlignment="1">
      <alignment horizontal="left" vertical="top"/>
    </xf>
    <xf numFmtId="0" fontId="0" fillId="0" borderId="56" xfId="0" applyBorder="1" applyAlignment="1">
      <alignment horizontal="left"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5" fillId="3" borderId="59" xfId="0" applyFont="1" applyFill="1" applyBorder="1" applyAlignment="1">
      <alignment horizontal="center"/>
    </xf>
    <xf numFmtId="0" fontId="5" fillId="3" borderId="60" xfId="0" applyFont="1" applyFill="1" applyBorder="1" applyAlignment="1">
      <alignment horizontal="center" vertical="top" wrapText="1"/>
    </xf>
    <xf numFmtId="0" fontId="5" fillId="3" borderId="57" xfId="0" applyFont="1" applyFill="1" applyBorder="1" applyAlignment="1">
      <alignment horizontal="center" vertical="top" wrapText="1"/>
    </xf>
    <xf numFmtId="0" fontId="5" fillId="3" borderId="59" xfId="0" applyFont="1" applyFill="1" applyBorder="1" applyAlignment="1">
      <alignment horizontal="center" vertical="top" wrapText="1"/>
    </xf>
    <xf numFmtId="14" fontId="5" fillId="3" borderId="55" xfId="0" quotePrefix="1" applyNumberFormat="1" applyFont="1" applyFill="1" applyBorder="1" applyAlignment="1">
      <alignment vertical="top"/>
    </xf>
    <xf numFmtId="0" fontId="5" fillId="5" borderId="7" xfId="0" applyFont="1" applyFill="1" applyBorder="1" applyAlignment="1">
      <alignment horizontal="center" vertical="top"/>
    </xf>
    <xf numFmtId="0" fontId="5" fillId="5" borderId="8" xfId="0" applyFont="1" applyFill="1" applyBorder="1" applyAlignment="1">
      <alignment horizontal="center" vertical="top"/>
    </xf>
    <xf numFmtId="0" fontId="5" fillId="5" borderId="9" xfId="0" applyFont="1" applyFill="1" applyBorder="1" applyAlignment="1">
      <alignment horizontal="center" vertical="top"/>
    </xf>
    <xf numFmtId="0" fontId="5" fillId="5" borderId="2" xfId="0" applyFont="1" applyFill="1" applyBorder="1" applyAlignment="1">
      <alignment horizontal="center" vertical="top"/>
    </xf>
    <xf numFmtId="0" fontId="5" fillId="5" borderId="1" xfId="0" applyFont="1" applyFill="1" applyBorder="1" applyAlignment="1">
      <alignment horizontal="center" vertical="top"/>
    </xf>
    <xf numFmtId="0" fontId="5" fillId="5" borderId="3" xfId="0" applyFont="1" applyFill="1" applyBorder="1" applyAlignment="1">
      <alignment horizontal="center" vertical="top"/>
    </xf>
    <xf numFmtId="0" fontId="0" fillId="0" borderId="48" xfId="0" applyBorder="1" applyAlignment="1">
      <alignment horizontal="center"/>
    </xf>
    <xf numFmtId="0" fontId="0" fillId="0" borderId="10" xfId="0" applyBorder="1" applyAlignment="1">
      <alignment horizontal="center"/>
    </xf>
    <xf numFmtId="0" fontId="5" fillId="3" borderId="10" xfId="0" applyFont="1" applyFill="1" applyBorder="1" applyAlignment="1">
      <alignment horizontal="center" vertical="top" wrapText="1"/>
    </xf>
    <xf numFmtId="0" fontId="0" fillId="0" borderId="28" xfId="0" applyBorder="1" applyAlignment="1">
      <alignment horizontal="left" vertical="top" wrapText="1"/>
    </xf>
    <xf numFmtId="0" fontId="0" fillId="0" borderId="61" xfId="0" applyBorder="1" applyAlignment="1">
      <alignment horizontal="left" vertical="top" wrapText="1"/>
    </xf>
    <xf numFmtId="0" fontId="0" fillId="0" borderId="62" xfId="0" applyBorder="1" applyAlignment="1">
      <alignment horizontal="left" vertical="top" wrapText="1"/>
    </xf>
    <xf numFmtId="0" fontId="0" fillId="0" borderId="63" xfId="0" applyBorder="1" applyAlignment="1">
      <alignment horizontal="left" vertical="top" wrapText="1"/>
    </xf>
    <xf numFmtId="0" fontId="0" fillId="0" borderId="64" xfId="0" applyBorder="1" applyAlignment="1">
      <alignment horizontal="left" vertical="top" wrapText="1"/>
    </xf>
    <xf numFmtId="0" fontId="5" fillId="3" borderId="64" xfId="0" applyFont="1" applyFill="1" applyBorder="1" applyAlignment="1">
      <alignment horizontal="center"/>
    </xf>
    <xf numFmtId="0" fontId="5" fillId="3" borderId="65" xfId="0" applyFont="1" applyFill="1" applyBorder="1" applyAlignment="1">
      <alignment horizontal="center" vertical="top" wrapText="1"/>
    </xf>
    <xf numFmtId="0" fontId="5" fillId="3" borderId="63" xfId="0" applyFont="1" applyFill="1" applyBorder="1" applyAlignment="1">
      <alignment horizontal="center" vertical="top" wrapText="1"/>
    </xf>
    <xf numFmtId="0" fontId="5" fillId="3" borderId="64" xfId="0" applyFont="1" applyFill="1" applyBorder="1" applyAlignment="1">
      <alignment horizontal="center" vertical="top" wrapText="1"/>
    </xf>
    <xf numFmtId="0" fontId="0" fillId="0" borderId="0" xfId="0" applyAlignment="1">
      <alignment horizontal="right"/>
    </xf>
    <xf numFmtId="0" fontId="0" fillId="0" borderId="0" xfId="0" applyAlignment="1">
      <alignment horizontal="center"/>
    </xf>
  </cellXfs>
  <cellStyles count="2">
    <cellStyle name="Comma" xfId="1" builtinId="3"/>
    <cellStyle name="Normal" xfId="0" builtinId="0"/>
  </cellStyles>
  <dxfs count="2">
    <dxf>
      <font>
        <color theme="0"/>
      </font>
      <fill>
        <patternFill>
          <bgColor theme="0"/>
        </patternFill>
      </fill>
      <border>
        <left/>
        <right style="thin">
          <color auto="1"/>
        </right>
        <top style="thin">
          <color auto="1"/>
        </top>
        <bottom style="thin">
          <color auto="1"/>
        </bottom>
      </border>
    </dxf>
    <dxf>
      <font>
        <color theme="0"/>
      </font>
      <fill>
        <patternFill>
          <bgColor theme="0"/>
        </patternFill>
      </fill>
      <border>
        <left style="thin">
          <color auto="1"/>
        </left>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oughej\AppData\Local\Microsoft\Windows\INetCache\Content.Outlook\B1YK8OIE\PPA-ENP%20Checklist.xlsx" TargetMode="External"/><Relationship Id="rId1" Type="http://schemas.openxmlformats.org/officeDocument/2006/relationships/externalLinkPath" Target="file:///C:\Users\doughej\AppData\Local\Microsoft\Windows\INetCache\Content.Outlook\B1YK8OIE\PPA-ENP%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U Biweekly OTA"/>
      <sheetName val="PPA INFO"/>
      <sheetName val="Monthly ENP"/>
      <sheetName val="WCPR"/>
      <sheetName val="EC"/>
    </sheetNames>
    <sheetDataSet>
      <sheetData sheetId="0"/>
      <sheetData sheetId="1">
        <row r="1">
          <cell r="F1" t="str">
            <v>Biweekly Payroll Period Dates</v>
          </cell>
        </row>
        <row r="2">
          <cell r="F2" t="str">
            <v>Calendar Year 2026</v>
          </cell>
        </row>
        <row r="4">
          <cell r="F4" t="str">
            <v>JB#</v>
          </cell>
          <cell r="G4" t="str">
            <v>Begin Date</v>
          </cell>
        </row>
        <row r="5">
          <cell r="F5">
            <v>1</v>
          </cell>
          <cell r="G5">
            <v>45998</v>
          </cell>
        </row>
        <row r="6">
          <cell r="F6">
            <v>2</v>
          </cell>
          <cell r="G6">
            <v>46012</v>
          </cell>
        </row>
        <row r="7">
          <cell r="F7">
            <v>3</v>
          </cell>
          <cell r="G7">
            <v>46026</v>
          </cell>
        </row>
        <row r="8">
          <cell r="F8">
            <v>4</v>
          </cell>
          <cell r="G8">
            <v>46040</v>
          </cell>
        </row>
        <row r="9">
          <cell r="F9">
            <v>5</v>
          </cell>
          <cell r="G9">
            <v>46054</v>
          </cell>
        </row>
        <row r="10">
          <cell r="F10">
            <v>6</v>
          </cell>
          <cell r="G10">
            <v>46068</v>
          </cell>
        </row>
        <row r="11">
          <cell r="F11">
            <v>7</v>
          </cell>
          <cell r="G11">
            <v>46082</v>
          </cell>
        </row>
        <row r="12">
          <cell r="F12">
            <v>8</v>
          </cell>
          <cell r="G12">
            <v>46096</v>
          </cell>
        </row>
        <row r="13">
          <cell r="F13">
            <v>9</v>
          </cell>
          <cell r="G13">
            <v>46110</v>
          </cell>
        </row>
        <row r="14">
          <cell r="F14">
            <v>10</v>
          </cell>
          <cell r="G14">
            <v>46124</v>
          </cell>
        </row>
        <row r="15">
          <cell r="F15">
            <v>11</v>
          </cell>
          <cell r="G15">
            <v>46138</v>
          </cell>
        </row>
        <row r="16">
          <cell r="F16">
            <v>12</v>
          </cell>
          <cell r="G16">
            <v>46152</v>
          </cell>
        </row>
        <row r="17">
          <cell r="F17">
            <v>13</v>
          </cell>
          <cell r="G17">
            <v>46166</v>
          </cell>
        </row>
        <row r="18">
          <cell r="F18">
            <v>14</v>
          </cell>
          <cell r="G18">
            <v>46180</v>
          </cell>
        </row>
        <row r="19">
          <cell r="F19">
            <v>15</v>
          </cell>
          <cell r="G19">
            <v>46194</v>
          </cell>
        </row>
        <row r="20">
          <cell r="F20">
            <v>16</v>
          </cell>
          <cell r="G20">
            <v>46208</v>
          </cell>
        </row>
        <row r="21">
          <cell r="F21">
            <v>17</v>
          </cell>
          <cell r="G21">
            <v>46222</v>
          </cell>
        </row>
        <row r="22">
          <cell r="F22">
            <v>18</v>
          </cell>
          <cell r="G22">
            <v>46236</v>
          </cell>
        </row>
        <row r="23">
          <cell r="F23">
            <v>19</v>
          </cell>
          <cell r="G23">
            <v>46250</v>
          </cell>
        </row>
        <row r="24">
          <cell r="F24">
            <v>20</v>
          </cell>
          <cell r="G24">
            <v>46264</v>
          </cell>
        </row>
        <row r="25">
          <cell r="F25">
            <v>21</v>
          </cell>
          <cell r="G25">
            <v>46278</v>
          </cell>
        </row>
        <row r="26">
          <cell r="F26">
            <v>22</v>
          </cell>
          <cell r="G26">
            <v>46292</v>
          </cell>
        </row>
        <row r="27">
          <cell r="F27">
            <v>23</v>
          </cell>
          <cell r="G27">
            <v>46306</v>
          </cell>
        </row>
        <row r="28">
          <cell r="F28">
            <v>24</v>
          </cell>
          <cell r="G28">
            <v>46320</v>
          </cell>
        </row>
        <row r="29">
          <cell r="F29">
            <v>25</v>
          </cell>
          <cell r="G29">
            <v>46334</v>
          </cell>
        </row>
        <row r="30">
          <cell r="F30">
            <v>26</v>
          </cell>
          <cell r="G30">
            <v>46348</v>
          </cell>
        </row>
        <row r="31">
          <cell r="F31">
            <v>27</v>
          </cell>
          <cell r="G31">
            <v>46362</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B117D-C540-4839-81B6-4032FC179504}">
  <sheetPr>
    <pageSetUpPr fitToPage="1"/>
  </sheetPr>
  <dimension ref="A1:U142"/>
  <sheetViews>
    <sheetView tabSelected="1" zoomScaleNormal="100" workbookViewId="0">
      <selection activeCell="J29" sqref="J29"/>
    </sheetView>
  </sheetViews>
  <sheetFormatPr defaultRowHeight="15" x14ac:dyDescent="0.25"/>
  <cols>
    <col min="1" max="1" width="8.5703125" style="381" customWidth="1"/>
    <col min="2" max="2" width="11.140625" style="381" customWidth="1"/>
    <col min="3" max="3" width="7.42578125" style="381" customWidth="1"/>
    <col min="4" max="4" width="16.28515625" style="381" customWidth="1"/>
    <col min="5" max="5" width="9" style="381" customWidth="1"/>
    <col min="6" max="7" width="9" customWidth="1"/>
    <col min="8" max="8" width="12.28515625" customWidth="1"/>
    <col min="9" max="10" width="13.28515625" customWidth="1"/>
    <col min="11" max="11" width="10.85546875" customWidth="1"/>
    <col min="12" max="12" width="10.28515625" customWidth="1"/>
    <col min="13" max="13" width="13.7109375" style="382" customWidth="1"/>
    <col min="14" max="14" width="14.7109375" style="382" customWidth="1"/>
    <col min="15" max="15" width="11.28515625" style="382" customWidth="1"/>
    <col min="16" max="16" width="9.42578125" style="382" customWidth="1"/>
    <col min="17" max="26" width="14.28515625" customWidth="1"/>
  </cols>
  <sheetData>
    <row r="1" spans="1:21" x14ac:dyDescent="0.25">
      <c r="A1" s="1" t="s">
        <v>0</v>
      </c>
      <c r="B1" s="1"/>
      <c r="C1" s="1"/>
      <c r="D1" s="1"/>
      <c r="E1" s="1"/>
      <c r="F1" s="1"/>
      <c r="G1" s="1"/>
      <c r="H1" s="1"/>
      <c r="I1" s="1"/>
      <c r="J1" s="1"/>
      <c r="K1" s="1"/>
      <c r="L1" s="1"/>
      <c r="M1" s="1"/>
      <c r="N1" s="1"/>
      <c r="O1" s="1"/>
      <c r="P1" s="1"/>
      <c r="Q1" s="2">
        <v>46167</v>
      </c>
      <c r="S1" t="s">
        <v>1</v>
      </c>
      <c r="T1" t="s">
        <v>2</v>
      </c>
    </row>
    <row r="2" spans="1:21" ht="45" x14ac:dyDescent="0.25">
      <c r="A2" s="3" t="s">
        <v>3</v>
      </c>
      <c r="B2" s="4"/>
      <c r="C2" s="5"/>
      <c r="D2" s="6"/>
      <c r="E2" s="7" t="s">
        <v>4</v>
      </c>
      <c r="F2" s="8"/>
      <c r="G2" s="9"/>
      <c r="H2" s="10"/>
      <c r="I2" s="11" t="s">
        <v>5</v>
      </c>
      <c r="J2" s="12"/>
      <c r="K2" s="13" t="s">
        <v>2</v>
      </c>
      <c r="L2" s="14"/>
      <c r="M2" s="15" t="s">
        <v>6</v>
      </c>
      <c r="N2" s="16" t="s">
        <v>7</v>
      </c>
      <c r="O2" s="17"/>
      <c r="P2" s="18"/>
      <c r="Q2" s="19" t="s">
        <v>8</v>
      </c>
      <c r="R2" t="s">
        <v>9</v>
      </c>
      <c r="S2" t="s">
        <v>10</v>
      </c>
      <c r="T2" t="s">
        <v>11</v>
      </c>
      <c r="U2" t="s">
        <v>9</v>
      </c>
    </row>
    <row r="3" spans="1:21" x14ac:dyDescent="0.25">
      <c r="A3" s="3" t="s">
        <v>12</v>
      </c>
      <c r="B3" s="20"/>
      <c r="C3" s="21"/>
      <c r="D3" s="22" t="s">
        <v>13</v>
      </c>
      <c r="E3" s="23"/>
      <c r="F3" s="24"/>
      <c r="G3" s="24"/>
      <c r="H3" s="24"/>
      <c r="I3" s="24"/>
      <c r="J3" s="24"/>
      <c r="K3" s="24"/>
      <c r="L3" s="24"/>
      <c r="M3" s="24"/>
      <c r="N3" s="24"/>
      <c r="O3" s="24"/>
      <c r="P3" s="24"/>
      <c r="Q3" s="25"/>
      <c r="R3" t="s">
        <v>14</v>
      </c>
      <c r="S3" t="s">
        <v>15</v>
      </c>
      <c r="T3" t="s">
        <v>11</v>
      </c>
    </row>
    <row r="4" spans="1:21" x14ac:dyDescent="0.25">
      <c r="A4" s="26" t="s">
        <v>16</v>
      </c>
      <c r="B4" s="26"/>
      <c r="C4" s="26"/>
      <c r="D4" s="26"/>
      <c r="E4" s="26"/>
      <c r="F4" s="26"/>
      <c r="G4" s="26"/>
      <c r="H4" s="26"/>
      <c r="I4" s="26"/>
      <c r="J4" s="26"/>
      <c r="K4" s="26"/>
      <c r="L4" s="26"/>
      <c r="M4" s="27"/>
      <c r="N4" s="27"/>
      <c r="O4" s="27"/>
      <c r="P4" s="27"/>
      <c r="Q4" s="26"/>
      <c r="R4" t="s">
        <v>14</v>
      </c>
      <c r="S4" t="s">
        <v>15</v>
      </c>
      <c r="T4" t="s">
        <v>11</v>
      </c>
      <c r="U4" t="s">
        <v>9</v>
      </c>
    </row>
    <row r="5" spans="1:21" ht="34.9" customHeight="1" x14ac:dyDescent="0.25">
      <c r="A5" s="28" t="s">
        <v>17</v>
      </c>
      <c r="B5" s="29"/>
      <c r="C5" s="29"/>
      <c r="D5" s="29"/>
      <c r="E5" s="29"/>
      <c r="F5" s="29"/>
      <c r="G5" s="29"/>
      <c r="H5" s="29"/>
      <c r="I5" s="29"/>
      <c r="J5" s="29"/>
      <c r="K5" s="29"/>
      <c r="L5" s="30"/>
      <c r="M5" s="31"/>
      <c r="N5" s="32"/>
      <c r="O5" s="32"/>
      <c r="P5" s="32"/>
      <c r="Q5" s="33"/>
      <c r="R5" t="s">
        <v>14</v>
      </c>
      <c r="S5" t="s">
        <v>15</v>
      </c>
      <c r="T5" t="s">
        <v>11</v>
      </c>
      <c r="U5" t="s">
        <v>9</v>
      </c>
    </row>
    <row r="6" spans="1:21" ht="36" customHeight="1" x14ac:dyDescent="0.25">
      <c r="A6" s="28" t="s">
        <v>17</v>
      </c>
      <c r="B6" s="29"/>
      <c r="C6" s="29"/>
      <c r="D6" s="29"/>
      <c r="E6" s="29"/>
      <c r="F6" s="29"/>
      <c r="G6" s="29"/>
      <c r="H6" s="29"/>
      <c r="I6" s="29"/>
      <c r="J6" s="29"/>
      <c r="K6" s="34" t="s">
        <v>18</v>
      </c>
      <c r="L6" s="35"/>
      <c r="M6" s="31"/>
      <c r="N6" s="32"/>
      <c r="O6" s="32"/>
      <c r="P6" s="32"/>
      <c r="Q6" s="33"/>
      <c r="R6" t="s">
        <v>14</v>
      </c>
      <c r="S6" t="s">
        <v>15</v>
      </c>
      <c r="T6" t="s">
        <v>11</v>
      </c>
      <c r="U6" t="s">
        <v>9</v>
      </c>
    </row>
    <row r="7" spans="1:21" ht="44.45" customHeight="1" x14ac:dyDescent="0.25">
      <c r="A7" s="28" t="s">
        <v>19</v>
      </c>
      <c r="B7" s="30"/>
      <c r="C7" s="28" t="s">
        <v>20</v>
      </c>
      <c r="D7" s="29"/>
      <c r="E7" s="29"/>
      <c r="F7" s="29"/>
      <c r="G7" s="29"/>
      <c r="H7" s="29"/>
      <c r="I7" s="29"/>
      <c r="J7" s="29"/>
      <c r="K7" s="29"/>
      <c r="L7" s="30"/>
      <c r="M7" s="36"/>
      <c r="N7" s="37"/>
      <c r="O7" s="38"/>
      <c r="P7" s="39"/>
      <c r="Q7" s="40"/>
      <c r="R7" t="s">
        <v>21</v>
      </c>
      <c r="S7" t="s">
        <v>15</v>
      </c>
      <c r="T7" t="s">
        <v>11</v>
      </c>
      <c r="U7" t="s">
        <v>9</v>
      </c>
    </row>
    <row r="8" spans="1:21" ht="101.65" customHeight="1" x14ac:dyDescent="0.25">
      <c r="A8" s="41" t="s">
        <v>22</v>
      </c>
      <c r="B8" s="42"/>
      <c r="C8" s="41" t="s">
        <v>23</v>
      </c>
      <c r="D8" s="43"/>
      <c r="E8" s="43"/>
      <c r="F8" s="43"/>
      <c r="G8" s="43"/>
      <c r="H8" s="43"/>
      <c r="I8" s="43"/>
      <c r="J8" s="43"/>
      <c r="K8" s="43"/>
      <c r="L8" s="42"/>
      <c r="M8" s="44"/>
      <c r="N8" s="45"/>
      <c r="O8" s="46"/>
      <c r="P8" s="47"/>
      <c r="Q8" s="48"/>
      <c r="R8" t="s">
        <v>24</v>
      </c>
      <c r="S8" t="s">
        <v>25</v>
      </c>
      <c r="T8" t="s">
        <v>26</v>
      </c>
      <c r="U8" t="s">
        <v>27</v>
      </c>
    </row>
    <row r="9" spans="1:21" ht="101.65" customHeight="1" x14ac:dyDescent="0.25">
      <c r="A9" s="41" t="s">
        <v>28</v>
      </c>
      <c r="B9" s="42"/>
      <c r="C9" s="41" t="s">
        <v>29</v>
      </c>
      <c r="D9" s="43"/>
      <c r="E9" s="43"/>
      <c r="F9" s="43"/>
      <c r="G9" s="43"/>
      <c r="H9" s="43"/>
      <c r="I9" s="43"/>
      <c r="J9" s="43"/>
      <c r="K9" s="43"/>
      <c r="L9" s="42"/>
      <c r="M9" s="44"/>
      <c r="N9" s="45"/>
      <c r="O9" s="46"/>
      <c r="P9" s="47"/>
      <c r="Q9" s="48"/>
      <c r="R9" t="s">
        <v>24</v>
      </c>
      <c r="S9" t="s">
        <v>30</v>
      </c>
      <c r="T9" t="s">
        <v>31</v>
      </c>
      <c r="U9" t="s">
        <v>32</v>
      </c>
    </row>
    <row r="10" spans="1:21" ht="45" customHeight="1" x14ac:dyDescent="0.25">
      <c r="A10" s="41" t="s">
        <v>33</v>
      </c>
      <c r="B10" s="42"/>
      <c r="C10" s="41" t="s">
        <v>34</v>
      </c>
      <c r="D10" s="43"/>
      <c r="E10" s="43"/>
      <c r="F10" s="43"/>
      <c r="G10" s="43"/>
      <c r="H10" s="43"/>
      <c r="I10" s="43"/>
      <c r="J10" s="43"/>
      <c r="K10" s="43"/>
      <c r="L10" s="42"/>
      <c r="M10" s="49"/>
      <c r="N10" s="45"/>
      <c r="O10" s="46"/>
      <c r="P10" s="47"/>
      <c r="Q10" s="50"/>
      <c r="R10" t="s">
        <v>21</v>
      </c>
      <c r="S10" t="s">
        <v>35</v>
      </c>
      <c r="T10" t="s">
        <v>36</v>
      </c>
      <c r="U10" t="s">
        <v>37</v>
      </c>
    </row>
    <row r="11" spans="1:21" ht="28.9" customHeight="1" x14ac:dyDescent="0.25">
      <c r="A11" s="51"/>
      <c r="B11" s="52"/>
      <c r="C11" s="51"/>
      <c r="D11" s="53"/>
      <c r="E11" s="53"/>
      <c r="F11" s="53"/>
      <c r="G11" s="53"/>
      <c r="H11" s="53"/>
      <c r="I11" s="53"/>
      <c r="J11" s="53"/>
      <c r="K11" s="53"/>
      <c r="L11" s="52"/>
      <c r="M11" s="54"/>
      <c r="N11" s="37"/>
      <c r="O11" s="38"/>
      <c r="P11" s="39"/>
      <c r="Q11" s="55"/>
      <c r="R11" t="s">
        <v>21</v>
      </c>
      <c r="S11" t="s">
        <v>35</v>
      </c>
      <c r="T11" t="s">
        <v>36</v>
      </c>
      <c r="U11" t="s">
        <v>37</v>
      </c>
    </row>
    <row r="12" spans="1:21" x14ac:dyDescent="0.25">
      <c r="A12" s="41" t="s">
        <v>38</v>
      </c>
      <c r="B12" s="42"/>
      <c r="C12" s="56" t="s">
        <v>39</v>
      </c>
      <c r="D12" s="57"/>
      <c r="E12" s="57"/>
      <c r="F12" s="57"/>
      <c r="G12" s="57"/>
      <c r="H12" s="57"/>
      <c r="I12" s="57"/>
      <c r="J12" s="57"/>
      <c r="K12" s="57"/>
      <c r="L12" s="58"/>
      <c r="M12" s="59"/>
      <c r="N12" s="60"/>
      <c r="O12" s="61"/>
      <c r="P12" s="62"/>
      <c r="Q12" s="63"/>
      <c r="R12" t="s">
        <v>14</v>
      </c>
      <c r="S12" t="s">
        <v>15</v>
      </c>
      <c r="T12" t="s">
        <v>11</v>
      </c>
      <c r="U12" t="s">
        <v>9</v>
      </c>
    </row>
    <row r="13" spans="1:21" x14ac:dyDescent="0.25">
      <c r="A13" s="64"/>
      <c r="B13" s="65"/>
      <c r="C13" s="66" t="s">
        <v>40</v>
      </c>
      <c r="D13" s="67"/>
      <c r="E13" s="67"/>
      <c r="F13" s="67"/>
      <c r="G13" s="67"/>
      <c r="H13" s="67"/>
      <c r="I13" s="67"/>
      <c r="J13" s="67"/>
      <c r="K13" s="67"/>
      <c r="L13" s="68"/>
      <c r="M13" s="36"/>
      <c r="N13" s="60"/>
      <c r="O13" s="61"/>
      <c r="P13" s="62"/>
      <c r="Q13" s="63"/>
      <c r="R13" t="s">
        <v>14</v>
      </c>
      <c r="S13" t="s">
        <v>15</v>
      </c>
      <c r="T13" t="s">
        <v>11</v>
      </c>
      <c r="U13" t="s">
        <v>9</v>
      </c>
    </row>
    <row r="14" spans="1:21" ht="50.45" customHeight="1" x14ac:dyDescent="0.25">
      <c r="A14" s="51"/>
      <c r="B14" s="52"/>
      <c r="C14" s="69" t="s">
        <v>41</v>
      </c>
      <c r="D14" s="70"/>
      <c r="E14" s="71" t="s">
        <v>42</v>
      </c>
      <c r="F14" s="71"/>
      <c r="G14" s="71"/>
      <c r="H14" s="71"/>
      <c r="I14" s="71"/>
      <c r="J14" s="71"/>
      <c r="K14" s="71"/>
      <c r="L14" s="72"/>
      <c r="M14" s="36"/>
      <c r="N14" s="60"/>
      <c r="O14" s="61"/>
      <c r="P14" s="62"/>
      <c r="Q14" s="63"/>
      <c r="R14" t="s">
        <v>14</v>
      </c>
      <c r="S14" t="s">
        <v>15</v>
      </c>
      <c r="T14" t="s">
        <v>11</v>
      </c>
      <c r="U14" t="s">
        <v>9</v>
      </c>
    </row>
    <row r="15" spans="1:21" ht="43.15" customHeight="1" x14ac:dyDescent="0.25">
      <c r="A15" s="41" t="s">
        <v>43</v>
      </c>
      <c r="B15" s="42"/>
      <c r="C15" s="28" t="s">
        <v>44</v>
      </c>
      <c r="D15" s="29"/>
      <c r="E15" s="29"/>
      <c r="F15" s="29"/>
      <c r="G15" s="29"/>
      <c r="H15" s="30"/>
      <c r="I15" s="34" t="s">
        <v>45</v>
      </c>
      <c r="J15" s="35"/>
      <c r="K15" s="34" t="s">
        <v>46</v>
      </c>
      <c r="L15" s="73"/>
      <c r="M15" s="74"/>
      <c r="N15" s="60"/>
      <c r="O15" s="61"/>
      <c r="P15" s="62"/>
      <c r="Q15" s="75"/>
      <c r="R15" t="s">
        <v>14</v>
      </c>
      <c r="S15" t="s">
        <v>15</v>
      </c>
      <c r="T15" t="s">
        <v>11</v>
      </c>
      <c r="U15" t="s">
        <v>9</v>
      </c>
    </row>
    <row r="16" spans="1:21" ht="43.9" customHeight="1" x14ac:dyDescent="0.25">
      <c r="A16" s="64"/>
      <c r="B16" s="65"/>
      <c r="C16" s="28" t="s">
        <v>47</v>
      </c>
      <c r="D16" s="29"/>
      <c r="E16" s="29"/>
      <c r="F16" s="29"/>
      <c r="G16" s="29"/>
      <c r="H16" s="29"/>
      <c r="I16" s="29"/>
      <c r="J16" s="76" t="s">
        <v>48</v>
      </c>
      <c r="K16" s="77"/>
      <c r="L16" s="78"/>
      <c r="M16" s="74"/>
      <c r="N16" s="60"/>
      <c r="O16" s="61"/>
      <c r="P16" s="62"/>
      <c r="Q16" s="75"/>
      <c r="R16" t="s">
        <v>14</v>
      </c>
      <c r="S16" t="s">
        <v>15</v>
      </c>
      <c r="T16" t="s">
        <v>11</v>
      </c>
    </row>
    <row r="17" spans="1:21" ht="47.65" customHeight="1" x14ac:dyDescent="0.25">
      <c r="A17" s="64"/>
      <c r="B17" s="65"/>
      <c r="C17" s="28" t="s">
        <v>49</v>
      </c>
      <c r="D17" s="29"/>
      <c r="E17" s="29"/>
      <c r="F17" s="29"/>
      <c r="G17" s="29"/>
      <c r="H17" s="29"/>
      <c r="I17" s="29"/>
      <c r="J17" s="30"/>
      <c r="K17" s="34" t="s">
        <v>50</v>
      </c>
      <c r="L17" s="35"/>
      <c r="M17" s="74"/>
      <c r="N17" s="60"/>
      <c r="O17" s="61"/>
      <c r="P17" s="62"/>
      <c r="Q17" s="75"/>
      <c r="R17" t="s">
        <v>14</v>
      </c>
      <c r="S17" t="s">
        <v>15</v>
      </c>
      <c r="T17" t="s">
        <v>11</v>
      </c>
      <c r="U17" t="s">
        <v>9</v>
      </c>
    </row>
    <row r="18" spans="1:21" ht="47.65" customHeight="1" x14ac:dyDescent="0.25">
      <c r="A18" s="51"/>
      <c r="B18" s="52"/>
      <c r="C18" s="28" t="s">
        <v>51</v>
      </c>
      <c r="D18" s="29"/>
      <c r="E18" s="29"/>
      <c r="F18" s="29"/>
      <c r="G18" s="29"/>
      <c r="H18" s="29"/>
      <c r="I18" s="29"/>
      <c r="J18" s="30"/>
      <c r="K18" s="34" t="s">
        <v>52</v>
      </c>
      <c r="L18" s="35"/>
      <c r="M18" s="74"/>
      <c r="N18" s="60"/>
      <c r="O18" s="61"/>
      <c r="P18" s="62"/>
      <c r="Q18" s="75"/>
      <c r="R18" t="s">
        <v>14</v>
      </c>
      <c r="S18" t="s">
        <v>10</v>
      </c>
      <c r="T18" t="s">
        <v>11</v>
      </c>
      <c r="U18" t="s">
        <v>9</v>
      </c>
    </row>
    <row r="19" spans="1:21" x14ac:dyDescent="0.25">
      <c r="A19" s="79" t="s">
        <v>53</v>
      </c>
      <c r="B19" s="26"/>
      <c r="C19" s="26"/>
      <c r="D19" s="26"/>
      <c r="E19" s="26"/>
      <c r="F19" s="26"/>
      <c r="G19" s="26"/>
      <c r="H19" s="26"/>
      <c r="I19" s="26"/>
      <c r="J19" s="26"/>
      <c r="K19" s="26"/>
      <c r="L19" s="26"/>
      <c r="M19" s="80"/>
      <c r="N19" s="80"/>
      <c r="O19" s="80"/>
      <c r="P19" s="80"/>
      <c r="Q19" s="81"/>
      <c r="R19" t="s">
        <v>9</v>
      </c>
      <c r="S19" t="s">
        <v>10</v>
      </c>
      <c r="T19" t="s">
        <v>11</v>
      </c>
      <c r="U19" t="s">
        <v>9</v>
      </c>
    </row>
    <row r="20" spans="1:21" s="94" customFormat="1" ht="30" x14ac:dyDescent="0.25">
      <c r="A20" s="82" t="s">
        <v>54</v>
      </c>
      <c r="B20" s="83" t="s">
        <v>55</v>
      </c>
      <c r="C20" s="83" t="s">
        <v>56</v>
      </c>
      <c r="D20" s="83" t="s">
        <v>3</v>
      </c>
      <c r="E20" s="84" t="s">
        <v>57</v>
      </c>
      <c r="F20" s="85" t="s">
        <v>58</v>
      </c>
      <c r="G20" s="86" t="s">
        <v>59</v>
      </c>
      <c r="H20" s="87" t="s">
        <v>60</v>
      </c>
      <c r="I20" s="88" t="s">
        <v>61</v>
      </c>
      <c r="J20" s="89" t="s">
        <v>62</v>
      </c>
      <c r="K20" s="90" t="s">
        <v>63</v>
      </c>
      <c r="L20" s="91" t="s">
        <v>64</v>
      </c>
      <c r="M20" s="92" t="s">
        <v>65</v>
      </c>
      <c r="N20" s="92" t="s">
        <v>66</v>
      </c>
      <c r="O20" s="92" t="s">
        <v>67</v>
      </c>
      <c r="P20" s="83" t="s">
        <v>68</v>
      </c>
      <c r="Q20" s="93" t="s">
        <v>69</v>
      </c>
      <c r="R20" s="94" t="s">
        <v>9</v>
      </c>
      <c r="S20" t="s">
        <v>10</v>
      </c>
      <c r="T20" t="s">
        <v>11</v>
      </c>
      <c r="U20" s="94" t="s">
        <v>9</v>
      </c>
    </row>
    <row r="21" spans="1:21" x14ac:dyDescent="0.25">
      <c r="A21" s="95">
        <v>2026</v>
      </c>
      <c r="B21" s="96" t="str">
        <f>LEFT(J2,2)</f>
        <v/>
      </c>
      <c r="C21" s="96" t="e">
        <f>MID(J2,3,4)*1</f>
        <v>#VALUE!</v>
      </c>
      <c r="D21" s="96">
        <f>B2</f>
        <v>0</v>
      </c>
      <c r="E21" s="97"/>
      <c r="F21" s="98"/>
      <c r="G21" s="98"/>
      <c r="H21" s="99" t="s">
        <v>70</v>
      </c>
      <c r="I21" s="100" t="e">
        <f>VLOOKUP(MID(J2,3,4)*1,'[1]PPA INFO'!F:G,2,FALSE)</f>
        <v>#VALUE!</v>
      </c>
      <c r="J21" s="101" t="e">
        <f>+I21</f>
        <v>#VALUE!</v>
      </c>
      <c r="K21" s="102"/>
      <c r="L21" s="103"/>
      <c r="M21" s="104"/>
      <c r="N21" s="97"/>
      <c r="O21" s="97"/>
      <c r="P21" s="105" t="s">
        <v>71</v>
      </c>
      <c r="Q21" s="106">
        <f>$F$2</f>
        <v>0</v>
      </c>
      <c r="R21" t="s">
        <v>9</v>
      </c>
      <c r="S21" t="s">
        <v>10</v>
      </c>
      <c r="T21" t="s">
        <v>11</v>
      </c>
      <c r="U21" t="s">
        <v>9</v>
      </c>
    </row>
    <row r="22" spans="1:21" x14ac:dyDescent="0.25">
      <c r="A22" s="96">
        <f>+A21</f>
        <v>2026</v>
      </c>
      <c r="B22" s="96" t="str">
        <f t="shared" ref="B22:D25" si="0">+B21</f>
        <v/>
      </c>
      <c r="C22" s="96" t="e">
        <f t="shared" si="0"/>
        <v>#VALUE!</v>
      </c>
      <c r="D22" s="96">
        <f t="shared" si="0"/>
        <v>0</v>
      </c>
      <c r="E22" s="97"/>
      <c r="F22" s="98"/>
      <c r="G22" s="98"/>
      <c r="H22" s="99" t="s">
        <v>70</v>
      </c>
      <c r="I22" s="100" t="e">
        <f>I21</f>
        <v>#VALUE!</v>
      </c>
      <c r="J22" s="101" t="e">
        <f>J21</f>
        <v>#VALUE!</v>
      </c>
      <c r="K22" s="102"/>
      <c r="L22" s="103"/>
      <c r="M22" s="104"/>
      <c r="N22" s="97"/>
      <c r="O22" s="97"/>
      <c r="P22" s="105" t="s">
        <v>71</v>
      </c>
      <c r="Q22" s="106">
        <f t="shared" ref="Q22:Q25" si="1">$F$2</f>
        <v>0</v>
      </c>
      <c r="R22" t="s">
        <v>9</v>
      </c>
      <c r="S22" t="s">
        <v>10</v>
      </c>
      <c r="T22" t="s">
        <v>11</v>
      </c>
      <c r="U22" t="s">
        <v>9</v>
      </c>
    </row>
    <row r="23" spans="1:21" x14ac:dyDescent="0.25">
      <c r="A23" s="96">
        <f>+A22</f>
        <v>2026</v>
      </c>
      <c r="B23" s="96" t="str">
        <f t="shared" si="0"/>
        <v/>
      </c>
      <c r="C23" s="96" t="e">
        <f t="shared" si="0"/>
        <v>#VALUE!</v>
      </c>
      <c r="D23" s="96">
        <f t="shared" si="0"/>
        <v>0</v>
      </c>
      <c r="E23" s="97"/>
      <c r="F23" s="98"/>
      <c r="G23" s="98"/>
      <c r="H23" s="99" t="s">
        <v>70</v>
      </c>
      <c r="I23" s="100" t="e">
        <f t="shared" ref="I23:J25" si="2">I22</f>
        <v>#VALUE!</v>
      </c>
      <c r="J23" s="101" t="e">
        <f t="shared" si="2"/>
        <v>#VALUE!</v>
      </c>
      <c r="K23" s="102"/>
      <c r="L23" s="103"/>
      <c r="M23" s="104"/>
      <c r="N23" s="97"/>
      <c r="O23" s="97"/>
      <c r="P23" s="105" t="s">
        <v>71</v>
      </c>
      <c r="Q23" s="106">
        <f t="shared" si="1"/>
        <v>0</v>
      </c>
      <c r="R23" t="s">
        <v>9</v>
      </c>
      <c r="S23" t="s">
        <v>10</v>
      </c>
      <c r="T23" t="s">
        <v>11</v>
      </c>
      <c r="U23" t="s">
        <v>9</v>
      </c>
    </row>
    <row r="24" spans="1:21" x14ac:dyDescent="0.25">
      <c r="A24" s="96">
        <f>+A23</f>
        <v>2026</v>
      </c>
      <c r="B24" s="96" t="str">
        <f t="shared" si="0"/>
        <v/>
      </c>
      <c r="C24" s="96" t="e">
        <f t="shared" si="0"/>
        <v>#VALUE!</v>
      </c>
      <c r="D24" s="96">
        <f t="shared" si="0"/>
        <v>0</v>
      </c>
      <c r="E24" s="97"/>
      <c r="F24" s="98"/>
      <c r="G24" s="98"/>
      <c r="H24" s="99" t="s">
        <v>70</v>
      </c>
      <c r="I24" s="100" t="e">
        <f t="shared" si="2"/>
        <v>#VALUE!</v>
      </c>
      <c r="J24" s="101" t="e">
        <f t="shared" si="2"/>
        <v>#VALUE!</v>
      </c>
      <c r="K24" s="102"/>
      <c r="L24" s="103"/>
      <c r="M24" s="104"/>
      <c r="N24" s="97"/>
      <c r="O24" s="97"/>
      <c r="P24" s="105" t="s">
        <v>71</v>
      </c>
      <c r="Q24" s="106">
        <f t="shared" si="1"/>
        <v>0</v>
      </c>
      <c r="R24" t="s">
        <v>9</v>
      </c>
      <c r="S24" t="s">
        <v>10</v>
      </c>
      <c r="T24" t="s">
        <v>11</v>
      </c>
      <c r="U24" t="s">
        <v>9</v>
      </c>
    </row>
    <row r="25" spans="1:21" x14ac:dyDescent="0.25">
      <c r="A25" s="96">
        <f>+A24</f>
        <v>2026</v>
      </c>
      <c r="B25" s="96" t="str">
        <f t="shared" si="0"/>
        <v/>
      </c>
      <c r="C25" s="96" t="e">
        <f t="shared" si="0"/>
        <v>#VALUE!</v>
      </c>
      <c r="D25" s="96">
        <f t="shared" si="0"/>
        <v>0</v>
      </c>
      <c r="E25" s="97"/>
      <c r="F25" s="98"/>
      <c r="G25" s="98"/>
      <c r="H25" s="99" t="s">
        <v>70</v>
      </c>
      <c r="I25" s="100" t="e">
        <f t="shared" si="2"/>
        <v>#VALUE!</v>
      </c>
      <c r="J25" s="101" t="e">
        <f t="shared" si="2"/>
        <v>#VALUE!</v>
      </c>
      <c r="K25" s="102"/>
      <c r="L25" s="103"/>
      <c r="M25" s="104"/>
      <c r="N25" s="97"/>
      <c r="O25" s="97"/>
      <c r="P25" s="105" t="s">
        <v>71</v>
      </c>
      <c r="Q25" s="106">
        <f t="shared" si="1"/>
        <v>0</v>
      </c>
      <c r="R25" t="s">
        <v>9</v>
      </c>
      <c r="S25" t="s">
        <v>10</v>
      </c>
      <c r="T25" t="s">
        <v>11</v>
      </c>
      <c r="U25" t="s">
        <v>9</v>
      </c>
    </row>
    <row r="26" spans="1:21" ht="15.75" thickBot="1" x14ac:dyDescent="0.3">
      <c r="A26" s="107" t="s">
        <v>72</v>
      </c>
      <c r="B26" s="108"/>
      <c r="C26" s="108"/>
      <c r="D26" s="108"/>
      <c r="E26" s="108"/>
      <c r="F26" s="108"/>
      <c r="G26" s="108"/>
      <c r="H26" s="108"/>
      <c r="I26" s="108"/>
      <c r="J26" s="108"/>
      <c r="K26" s="108"/>
      <c r="L26" s="108"/>
      <c r="M26" s="109"/>
      <c r="N26" s="109"/>
      <c r="O26" s="109"/>
      <c r="P26" s="109"/>
      <c r="Q26" s="110"/>
      <c r="R26" t="s">
        <v>24</v>
      </c>
      <c r="S26" t="s">
        <v>10</v>
      </c>
      <c r="T26" t="s">
        <v>11</v>
      </c>
      <c r="U26" t="s">
        <v>9</v>
      </c>
    </row>
    <row r="27" spans="1:21" ht="153" customHeight="1" x14ac:dyDescent="0.25">
      <c r="A27" s="111" t="s">
        <v>73</v>
      </c>
      <c r="B27" s="112"/>
      <c r="C27" s="113" t="s">
        <v>74</v>
      </c>
      <c r="D27" s="113"/>
      <c r="E27" s="114" t="s">
        <v>75</v>
      </c>
      <c r="F27" s="114"/>
      <c r="G27" s="114"/>
      <c r="H27" s="115" t="s">
        <v>76</v>
      </c>
      <c r="I27" s="115"/>
      <c r="J27" s="115"/>
      <c r="K27" s="115"/>
      <c r="L27" s="115"/>
      <c r="M27" s="116"/>
      <c r="N27" s="117"/>
      <c r="O27" s="118"/>
      <c r="P27" s="119"/>
      <c r="Q27" s="120"/>
      <c r="R27" t="s">
        <v>24</v>
      </c>
      <c r="S27" t="s">
        <v>77</v>
      </c>
      <c r="T27" t="s">
        <v>26</v>
      </c>
      <c r="U27" t="s">
        <v>27</v>
      </c>
    </row>
    <row r="28" spans="1:21" ht="16.899999999999999" customHeight="1" x14ac:dyDescent="0.25">
      <c r="A28" s="121"/>
      <c r="B28" s="122"/>
      <c r="C28" s="123"/>
      <c r="D28" s="123"/>
      <c r="E28" s="124" t="s">
        <v>78</v>
      </c>
      <c r="F28" s="124"/>
      <c r="G28" s="124"/>
      <c r="H28" s="125" t="s">
        <v>59</v>
      </c>
      <c r="I28" s="125" t="s">
        <v>79</v>
      </c>
      <c r="J28" s="125" t="s">
        <v>80</v>
      </c>
      <c r="K28" s="124" t="s">
        <v>81</v>
      </c>
      <c r="L28" s="124"/>
      <c r="M28" s="126"/>
      <c r="N28" s="127"/>
      <c r="O28" s="128"/>
      <c r="P28" s="129"/>
      <c r="Q28" s="130"/>
      <c r="R28" t="s">
        <v>24</v>
      </c>
      <c r="S28" t="s">
        <v>77</v>
      </c>
      <c r="T28" t="s">
        <v>26</v>
      </c>
      <c r="U28" t="s">
        <v>27</v>
      </c>
    </row>
    <row r="29" spans="1:21" ht="20.65" customHeight="1" x14ac:dyDescent="0.25">
      <c r="A29" s="121"/>
      <c r="B29" s="122"/>
      <c r="C29" s="123"/>
      <c r="D29" s="123"/>
      <c r="E29" s="131" t="s">
        <v>82</v>
      </c>
      <c r="F29" s="132"/>
      <c r="G29" s="133"/>
      <c r="H29" s="125">
        <v>175</v>
      </c>
      <c r="I29" s="134"/>
      <c r="J29" s="134"/>
      <c r="K29" s="124">
        <f>IF(I29&lt;J29,I29,J29)</f>
        <v>0</v>
      </c>
      <c r="L29" s="124"/>
      <c r="M29" s="126"/>
      <c r="N29" s="127"/>
      <c r="O29" s="128"/>
      <c r="P29" s="129"/>
      <c r="Q29" s="135"/>
      <c r="R29" t="s">
        <v>24</v>
      </c>
      <c r="S29" t="s">
        <v>77</v>
      </c>
      <c r="T29" t="s">
        <v>26</v>
      </c>
      <c r="U29" t="s">
        <v>27</v>
      </c>
    </row>
    <row r="30" spans="1:21" ht="20.65" customHeight="1" x14ac:dyDescent="0.25">
      <c r="A30" s="121"/>
      <c r="B30" s="122"/>
      <c r="C30" s="123"/>
      <c r="D30" s="123"/>
      <c r="E30" s="136"/>
      <c r="F30" s="137"/>
      <c r="G30" s="138"/>
      <c r="H30" s="125" t="s">
        <v>83</v>
      </c>
      <c r="I30" s="134"/>
      <c r="J30" s="134"/>
      <c r="K30" s="139">
        <f>+I29-K29</f>
        <v>0</v>
      </c>
      <c r="L30" s="140"/>
      <c r="M30" s="126"/>
      <c r="N30" s="127"/>
      <c r="O30" s="128"/>
      <c r="P30" s="129"/>
      <c r="Q30" s="135"/>
      <c r="R30" t="s">
        <v>24</v>
      </c>
      <c r="S30" t="s">
        <v>77</v>
      </c>
      <c r="T30" t="s">
        <v>26</v>
      </c>
      <c r="U30" t="s">
        <v>27</v>
      </c>
    </row>
    <row r="31" spans="1:21" ht="20.65" customHeight="1" x14ac:dyDescent="0.25">
      <c r="A31" s="121"/>
      <c r="B31" s="122"/>
      <c r="C31" s="123"/>
      <c r="D31" s="123"/>
      <c r="E31" s="124" t="s">
        <v>84</v>
      </c>
      <c r="F31" s="124"/>
      <c r="G31" s="124"/>
      <c r="H31" s="125">
        <v>305</v>
      </c>
      <c r="I31" s="134"/>
      <c r="J31" s="141"/>
      <c r="K31" s="124">
        <f>I31</f>
        <v>0</v>
      </c>
      <c r="L31" s="124"/>
      <c r="M31" s="126"/>
      <c r="N31" s="127"/>
      <c r="O31" s="128"/>
      <c r="P31" s="129"/>
      <c r="Q31" s="135"/>
      <c r="R31" t="s">
        <v>24</v>
      </c>
      <c r="S31" t="s">
        <v>77</v>
      </c>
      <c r="T31" t="s">
        <v>26</v>
      </c>
      <c r="U31" t="s">
        <v>27</v>
      </c>
    </row>
    <row r="32" spans="1:21" ht="20.65" customHeight="1" x14ac:dyDescent="0.25">
      <c r="A32" s="121"/>
      <c r="B32" s="122"/>
      <c r="C32" s="123"/>
      <c r="D32" s="123"/>
      <c r="E32" s="142" t="s">
        <v>85</v>
      </c>
      <c r="F32" s="142"/>
      <c r="G32" s="142"/>
      <c r="H32" s="142"/>
      <c r="I32" s="142"/>
      <c r="J32" s="142"/>
      <c r="K32" s="142"/>
      <c r="L32" s="142"/>
      <c r="M32" s="54"/>
      <c r="N32" s="37"/>
      <c r="O32" s="38"/>
      <c r="P32" s="39"/>
      <c r="Q32" s="143"/>
      <c r="R32" t="s">
        <v>24</v>
      </c>
      <c r="S32" t="s">
        <v>77</v>
      </c>
      <c r="T32" t="s">
        <v>26</v>
      </c>
      <c r="U32" t="s">
        <v>27</v>
      </c>
    </row>
    <row r="33" spans="1:21" ht="35.25" customHeight="1" x14ac:dyDescent="0.25">
      <c r="A33" s="121"/>
      <c r="B33" s="122"/>
      <c r="C33" s="64" t="s">
        <v>86</v>
      </c>
      <c r="D33" s="65"/>
      <c r="E33" s="144" t="s">
        <v>87</v>
      </c>
      <c r="F33" s="145"/>
      <c r="G33" s="146"/>
      <c r="H33" s="53" t="s">
        <v>88</v>
      </c>
      <c r="I33" s="53"/>
      <c r="J33" s="53"/>
      <c r="K33" s="53"/>
      <c r="L33" s="52"/>
      <c r="M33" s="49"/>
      <c r="N33" s="45"/>
      <c r="O33" s="46"/>
      <c r="P33" s="47"/>
      <c r="Q33" s="130"/>
      <c r="R33" t="s">
        <v>24</v>
      </c>
      <c r="S33" t="s">
        <v>89</v>
      </c>
      <c r="T33" t="s">
        <v>31</v>
      </c>
      <c r="U33" t="s">
        <v>32</v>
      </c>
    </row>
    <row r="34" spans="1:21" ht="58.15" customHeight="1" x14ac:dyDescent="0.25">
      <c r="A34" s="121"/>
      <c r="B34" s="122"/>
      <c r="C34" s="64"/>
      <c r="D34" s="65"/>
      <c r="E34" s="144"/>
      <c r="F34" s="145"/>
      <c r="G34" s="146"/>
      <c r="H34" s="28" t="s">
        <v>90</v>
      </c>
      <c r="I34" s="29"/>
      <c r="J34" s="29"/>
      <c r="K34" s="29"/>
      <c r="L34" s="30"/>
      <c r="M34" s="126"/>
      <c r="N34" s="127"/>
      <c r="O34" s="128"/>
      <c r="P34" s="129"/>
      <c r="Q34" s="135"/>
      <c r="R34" t="s">
        <v>24</v>
      </c>
      <c r="S34" t="s">
        <v>89</v>
      </c>
      <c r="T34" t="s">
        <v>31</v>
      </c>
      <c r="U34" t="s">
        <v>32</v>
      </c>
    </row>
    <row r="35" spans="1:21" ht="16.899999999999999" customHeight="1" x14ac:dyDescent="0.25">
      <c r="A35" s="121"/>
      <c r="B35" s="122"/>
      <c r="C35" s="64"/>
      <c r="D35" s="65"/>
      <c r="E35" s="144"/>
      <c r="F35" s="145"/>
      <c r="G35" s="146"/>
      <c r="H35" s="139" t="s">
        <v>78</v>
      </c>
      <c r="I35" s="147"/>
      <c r="J35" s="147"/>
      <c r="K35" s="147"/>
      <c r="L35" s="140"/>
      <c r="M35" s="126"/>
      <c r="N35" s="127"/>
      <c r="O35" s="128"/>
      <c r="P35" s="129"/>
      <c r="Q35" s="135"/>
      <c r="R35" t="s">
        <v>24</v>
      </c>
      <c r="S35" t="s">
        <v>89</v>
      </c>
      <c r="T35" t="s">
        <v>31</v>
      </c>
      <c r="U35" t="s">
        <v>32</v>
      </c>
    </row>
    <row r="36" spans="1:21" ht="16.899999999999999" customHeight="1" x14ac:dyDescent="0.25">
      <c r="A36" s="121"/>
      <c r="B36" s="122"/>
      <c r="C36" s="64"/>
      <c r="D36" s="65"/>
      <c r="E36" s="144"/>
      <c r="F36" s="145"/>
      <c r="G36" s="146"/>
      <c r="H36" s="124" t="s">
        <v>78</v>
      </c>
      <c r="I36" s="124"/>
      <c r="J36" s="148" t="s">
        <v>59</v>
      </c>
      <c r="K36" s="124" t="s">
        <v>79</v>
      </c>
      <c r="L36" s="124"/>
      <c r="M36" s="126"/>
      <c r="N36" s="127"/>
      <c r="O36" s="128"/>
      <c r="P36" s="129"/>
      <c r="Q36" s="135"/>
      <c r="R36" t="s">
        <v>24</v>
      </c>
      <c r="S36" t="s">
        <v>89</v>
      </c>
      <c r="T36" t="s">
        <v>31</v>
      </c>
      <c r="U36" t="s">
        <v>32</v>
      </c>
    </row>
    <row r="37" spans="1:21" ht="16.899999999999999" customHeight="1" x14ac:dyDescent="0.25">
      <c r="A37" s="121"/>
      <c r="B37" s="122"/>
      <c r="C37" s="64"/>
      <c r="D37" s="65"/>
      <c r="E37" s="144"/>
      <c r="F37" s="145"/>
      <c r="G37" s="146"/>
      <c r="H37" s="124" t="s">
        <v>91</v>
      </c>
      <c r="I37" s="124"/>
      <c r="J37" s="148">
        <v>179</v>
      </c>
      <c r="K37" s="149"/>
      <c r="L37" s="149"/>
      <c r="M37" s="126"/>
      <c r="N37" s="127"/>
      <c r="O37" s="128"/>
      <c r="P37" s="129"/>
      <c r="Q37" s="135"/>
      <c r="R37" t="s">
        <v>24</v>
      </c>
      <c r="S37" t="s">
        <v>89</v>
      </c>
      <c r="T37" t="s">
        <v>31</v>
      </c>
      <c r="U37" t="s">
        <v>32</v>
      </c>
    </row>
    <row r="38" spans="1:21" ht="20.65" customHeight="1" x14ac:dyDescent="0.25">
      <c r="A38" s="121"/>
      <c r="B38" s="122"/>
      <c r="C38" s="64"/>
      <c r="D38" s="65"/>
      <c r="E38" s="144"/>
      <c r="F38" s="145"/>
      <c r="G38" s="146"/>
      <c r="H38" s="124" t="s">
        <v>82</v>
      </c>
      <c r="I38" s="124"/>
      <c r="J38" s="148">
        <v>175</v>
      </c>
      <c r="K38" s="149"/>
      <c r="L38" s="149"/>
      <c r="M38" s="126"/>
      <c r="N38" s="127"/>
      <c r="O38" s="128"/>
      <c r="P38" s="129"/>
      <c r="Q38" s="135"/>
      <c r="R38" t="s">
        <v>24</v>
      </c>
      <c r="S38" t="s">
        <v>89</v>
      </c>
      <c r="T38" t="s">
        <v>31</v>
      </c>
      <c r="U38" t="s">
        <v>32</v>
      </c>
    </row>
    <row r="39" spans="1:21" ht="20.65" customHeight="1" x14ac:dyDescent="0.25">
      <c r="A39" s="121"/>
      <c r="B39" s="122"/>
      <c r="C39" s="64"/>
      <c r="D39" s="65"/>
      <c r="E39" s="144"/>
      <c r="F39" s="145"/>
      <c r="G39" s="146"/>
      <c r="H39" s="124" t="s">
        <v>84</v>
      </c>
      <c r="I39" s="124"/>
      <c r="J39" s="148">
        <v>305</v>
      </c>
      <c r="K39" s="149"/>
      <c r="L39" s="149"/>
      <c r="M39" s="54"/>
      <c r="N39" s="37"/>
      <c r="O39" s="38"/>
      <c r="P39" s="39"/>
      <c r="Q39" s="143"/>
      <c r="R39" t="s">
        <v>24</v>
      </c>
      <c r="S39" t="s">
        <v>89</v>
      </c>
      <c r="T39" t="s">
        <v>31</v>
      </c>
      <c r="U39" t="s">
        <v>32</v>
      </c>
    </row>
    <row r="40" spans="1:21" ht="28.9" customHeight="1" x14ac:dyDescent="0.25">
      <c r="A40" s="121"/>
      <c r="B40" s="122"/>
      <c r="C40" s="64"/>
      <c r="D40" s="65"/>
      <c r="E40" s="144"/>
      <c r="F40" s="145"/>
      <c r="G40" s="146"/>
      <c r="H40" s="28" t="s">
        <v>92</v>
      </c>
      <c r="I40" s="29"/>
      <c r="J40" s="29"/>
      <c r="K40" s="29"/>
      <c r="L40" s="30"/>
      <c r="M40" s="49"/>
      <c r="N40" s="45"/>
      <c r="O40" s="46"/>
      <c r="P40" s="47"/>
      <c r="Q40" s="130"/>
      <c r="R40" t="s">
        <v>24</v>
      </c>
      <c r="S40" t="s">
        <v>89</v>
      </c>
      <c r="T40" t="s">
        <v>31</v>
      </c>
      <c r="U40" t="s">
        <v>32</v>
      </c>
    </row>
    <row r="41" spans="1:21" ht="48.6" customHeight="1" x14ac:dyDescent="0.25">
      <c r="A41" s="121"/>
      <c r="B41" s="122"/>
      <c r="C41" s="64"/>
      <c r="D41" s="65"/>
      <c r="E41" s="144"/>
      <c r="F41" s="145"/>
      <c r="G41" s="146"/>
      <c r="H41" s="150" t="s">
        <v>93</v>
      </c>
      <c r="I41" s="150"/>
      <c r="J41" s="151" t="s">
        <v>94</v>
      </c>
      <c r="K41" s="152" t="s">
        <v>95</v>
      </c>
      <c r="L41" s="153"/>
      <c r="M41" s="126"/>
      <c r="N41" s="127"/>
      <c r="O41" s="128"/>
      <c r="P41" s="129"/>
      <c r="Q41" s="135"/>
      <c r="R41" t="s">
        <v>24</v>
      </c>
      <c r="S41" t="s">
        <v>89</v>
      </c>
      <c r="T41" t="s">
        <v>31</v>
      </c>
      <c r="U41" t="s">
        <v>32</v>
      </c>
    </row>
    <row r="42" spans="1:21" ht="16.899999999999999" customHeight="1" x14ac:dyDescent="0.25">
      <c r="A42" s="121"/>
      <c r="B42" s="122"/>
      <c r="C42" s="64"/>
      <c r="D42" s="65"/>
      <c r="E42" s="144"/>
      <c r="F42" s="145"/>
      <c r="G42" s="146"/>
      <c r="H42" s="154"/>
      <c r="I42" s="155"/>
      <c r="J42" s="156"/>
      <c r="K42" s="157"/>
      <c r="L42" s="158"/>
      <c r="M42" s="126"/>
      <c r="N42" s="127"/>
      <c r="O42" s="128"/>
      <c r="P42" s="129"/>
      <c r="Q42" s="135"/>
      <c r="R42" t="s">
        <v>24</v>
      </c>
      <c r="S42" t="s">
        <v>89</v>
      </c>
      <c r="T42" t="s">
        <v>31</v>
      </c>
      <c r="U42" t="s">
        <v>32</v>
      </c>
    </row>
    <row r="43" spans="1:21" ht="16.899999999999999" customHeight="1" x14ac:dyDescent="0.25">
      <c r="A43" s="121"/>
      <c r="B43" s="122"/>
      <c r="C43" s="64"/>
      <c r="D43" s="65"/>
      <c r="E43" s="144"/>
      <c r="F43" s="145"/>
      <c r="G43" s="146"/>
      <c r="H43" s="154"/>
      <c r="I43" s="155"/>
      <c r="J43" s="156"/>
      <c r="K43" s="157"/>
      <c r="L43" s="158"/>
      <c r="M43" s="126"/>
      <c r="N43" s="127"/>
      <c r="O43" s="128"/>
      <c r="P43" s="129"/>
      <c r="Q43" s="135"/>
      <c r="R43" t="s">
        <v>24</v>
      </c>
      <c r="S43" t="s">
        <v>89</v>
      </c>
      <c r="T43" t="s">
        <v>31</v>
      </c>
      <c r="U43" t="s">
        <v>32</v>
      </c>
    </row>
    <row r="44" spans="1:21" ht="20.65" customHeight="1" x14ac:dyDescent="0.25">
      <c r="A44" s="121"/>
      <c r="B44" s="122"/>
      <c r="C44" s="64"/>
      <c r="D44" s="65"/>
      <c r="E44" s="144"/>
      <c r="F44" s="145"/>
      <c r="G44" s="146"/>
      <c r="H44" s="154"/>
      <c r="I44" s="155"/>
      <c r="J44" s="156"/>
      <c r="K44" s="157"/>
      <c r="L44" s="158"/>
      <c r="M44" s="126"/>
      <c r="N44" s="127"/>
      <c r="O44" s="128"/>
      <c r="P44" s="129"/>
      <c r="Q44" s="135"/>
      <c r="R44" t="s">
        <v>24</v>
      </c>
      <c r="S44" t="s">
        <v>89</v>
      </c>
      <c r="T44" t="s">
        <v>31</v>
      </c>
      <c r="U44" t="s">
        <v>32</v>
      </c>
    </row>
    <row r="45" spans="1:21" ht="20.65" customHeight="1" x14ac:dyDescent="0.25">
      <c r="A45" s="121"/>
      <c r="B45" s="122"/>
      <c r="C45" s="64"/>
      <c r="D45" s="65"/>
      <c r="E45" s="144"/>
      <c r="F45" s="145"/>
      <c r="G45" s="146"/>
      <c r="H45" s="28" t="s">
        <v>96</v>
      </c>
      <c r="I45" s="29"/>
      <c r="J45" s="29"/>
      <c r="K45" s="29"/>
      <c r="L45" s="30"/>
      <c r="M45" s="54"/>
      <c r="N45" s="37"/>
      <c r="O45" s="38"/>
      <c r="P45" s="39"/>
      <c r="Q45" s="143"/>
      <c r="R45" t="s">
        <v>24</v>
      </c>
      <c r="S45" t="s">
        <v>89</v>
      </c>
      <c r="T45" t="s">
        <v>31</v>
      </c>
      <c r="U45" t="s">
        <v>32</v>
      </c>
    </row>
    <row r="46" spans="1:21" ht="49.5" customHeight="1" x14ac:dyDescent="0.25">
      <c r="A46" s="121"/>
      <c r="B46" s="122"/>
      <c r="C46" s="64"/>
      <c r="D46" s="65"/>
      <c r="E46" s="144"/>
      <c r="F46" s="145"/>
      <c r="G46" s="146"/>
      <c r="H46" s="29" t="s">
        <v>97</v>
      </c>
      <c r="I46" s="29"/>
      <c r="J46" s="29"/>
      <c r="K46" s="29"/>
      <c r="L46" s="29"/>
      <c r="M46" s="49"/>
      <c r="N46" s="45"/>
      <c r="O46" s="46"/>
      <c r="P46" s="47"/>
      <c r="Q46" s="130"/>
      <c r="R46" t="s">
        <v>24</v>
      </c>
      <c r="S46" t="s">
        <v>89</v>
      </c>
      <c r="T46" t="s">
        <v>31</v>
      </c>
      <c r="U46" t="s">
        <v>32</v>
      </c>
    </row>
    <row r="47" spans="1:21" ht="49.5" customHeight="1" x14ac:dyDescent="0.25">
      <c r="A47" s="121"/>
      <c r="B47" s="122"/>
      <c r="C47" s="64"/>
      <c r="D47" s="65"/>
      <c r="E47" s="144"/>
      <c r="F47" s="145"/>
      <c r="G47" s="146"/>
      <c r="H47" s="28" t="s">
        <v>98</v>
      </c>
      <c r="I47" s="29"/>
      <c r="J47" s="29"/>
      <c r="K47" s="29"/>
      <c r="L47" s="30"/>
      <c r="M47" s="126"/>
      <c r="N47" s="127"/>
      <c r="O47" s="128"/>
      <c r="P47" s="129"/>
      <c r="Q47" s="135"/>
    </row>
    <row r="48" spans="1:21" ht="19.149999999999999" customHeight="1" x14ac:dyDescent="0.25">
      <c r="A48" s="121"/>
      <c r="B48" s="122"/>
      <c r="C48" s="64"/>
      <c r="D48" s="65"/>
      <c r="E48" s="144"/>
      <c r="F48" s="145"/>
      <c r="G48" s="146"/>
      <c r="H48" s="159" t="s">
        <v>99</v>
      </c>
      <c r="I48" s="159"/>
      <c r="J48" s="160"/>
      <c r="K48" s="161" t="s">
        <v>100</v>
      </c>
      <c r="L48" s="161" t="s">
        <v>101</v>
      </c>
      <c r="M48" s="126"/>
      <c r="N48" s="127"/>
      <c r="O48" s="128"/>
      <c r="P48" s="129"/>
      <c r="Q48" s="135"/>
      <c r="R48" t="s">
        <v>24</v>
      </c>
      <c r="S48" t="s">
        <v>89</v>
      </c>
      <c r="T48" t="s">
        <v>31</v>
      </c>
      <c r="U48" t="s">
        <v>32</v>
      </c>
    </row>
    <row r="49" spans="1:21" ht="37.5" customHeight="1" x14ac:dyDescent="0.25">
      <c r="A49" s="121"/>
      <c r="B49" s="122"/>
      <c r="C49" s="64"/>
      <c r="D49" s="65"/>
      <c r="E49" s="144"/>
      <c r="F49" s="145"/>
      <c r="G49" s="146"/>
      <c r="H49" s="162" t="s">
        <v>57</v>
      </c>
      <c r="I49" s="163" t="s">
        <v>58</v>
      </c>
      <c r="J49" s="164" t="s">
        <v>102</v>
      </c>
      <c r="K49" s="165"/>
      <c r="L49" s="165"/>
      <c r="M49" s="126"/>
      <c r="N49" s="127"/>
      <c r="O49" s="128"/>
      <c r="P49" s="129"/>
      <c r="Q49" s="135"/>
      <c r="R49" t="s">
        <v>24</v>
      </c>
      <c r="S49" t="s">
        <v>89</v>
      </c>
      <c r="T49" t="s">
        <v>31</v>
      </c>
      <c r="U49" t="s">
        <v>32</v>
      </c>
    </row>
    <row r="50" spans="1:21" ht="49.5" customHeight="1" x14ac:dyDescent="0.25">
      <c r="A50" s="121"/>
      <c r="B50" s="122"/>
      <c r="C50" s="64"/>
      <c r="D50" s="65"/>
      <c r="E50" s="144"/>
      <c r="F50" s="145"/>
      <c r="G50" s="146"/>
      <c r="H50" s="166"/>
      <c r="I50" s="167"/>
      <c r="J50" s="168"/>
      <c r="K50" s="169">
        <f>L15</f>
        <v>0</v>
      </c>
      <c r="L50" s="170">
        <f>MAX(J50,K50,K42,K43,K44)-K50</f>
        <v>0</v>
      </c>
      <c r="M50" s="126"/>
      <c r="N50" s="127"/>
      <c r="O50" s="128"/>
      <c r="P50" s="129"/>
      <c r="Q50" s="135"/>
      <c r="R50" t="s">
        <v>24</v>
      </c>
      <c r="S50" t="s">
        <v>89</v>
      </c>
      <c r="T50" t="s">
        <v>31</v>
      </c>
      <c r="U50" t="s">
        <v>32</v>
      </c>
    </row>
    <row r="51" spans="1:21" x14ac:dyDescent="0.25">
      <c r="A51" s="121"/>
      <c r="B51" s="122"/>
      <c r="C51" s="64"/>
      <c r="D51" s="65"/>
      <c r="E51" s="144"/>
      <c r="F51" s="145"/>
      <c r="G51" s="146"/>
      <c r="H51" s="171" t="s">
        <v>103</v>
      </c>
      <c r="I51" s="171"/>
      <c r="J51" s="171"/>
      <c r="K51" s="171"/>
      <c r="L51" s="171"/>
      <c r="M51" s="126"/>
      <c r="N51" s="37"/>
      <c r="O51" s="38"/>
      <c r="P51" s="39"/>
      <c r="Q51" s="143"/>
      <c r="R51" t="s">
        <v>24</v>
      </c>
      <c r="S51" t="s">
        <v>89</v>
      </c>
      <c r="T51" t="s">
        <v>31</v>
      </c>
      <c r="U51" t="s">
        <v>32</v>
      </c>
    </row>
    <row r="52" spans="1:21" ht="34.15" customHeight="1" x14ac:dyDescent="0.25">
      <c r="A52" s="121"/>
      <c r="B52" s="122"/>
      <c r="C52" s="172" t="s">
        <v>104</v>
      </c>
      <c r="D52" s="172"/>
      <c r="E52" s="172" t="s">
        <v>105</v>
      </c>
      <c r="F52" s="172"/>
      <c r="G52" s="172"/>
      <c r="H52" s="172"/>
      <c r="I52" s="172"/>
      <c r="J52" s="172"/>
      <c r="K52" s="172"/>
      <c r="L52" s="172"/>
      <c r="M52" s="173"/>
      <c r="N52" s="174"/>
      <c r="O52" s="174"/>
      <c r="P52" s="174"/>
      <c r="Q52" s="175"/>
      <c r="R52" t="s">
        <v>24</v>
      </c>
      <c r="S52" t="s">
        <v>106</v>
      </c>
      <c r="T52" t="s">
        <v>107</v>
      </c>
      <c r="U52" t="s">
        <v>32</v>
      </c>
    </row>
    <row r="53" spans="1:21" ht="45.6" customHeight="1" x14ac:dyDescent="0.25">
      <c r="A53" s="121"/>
      <c r="B53" s="122"/>
      <c r="C53" s="172"/>
      <c r="D53" s="28"/>
      <c r="E53" s="28" t="s">
        <v>90</v>
      </c>
      <c r="F53" s="29"/>
      <c r="G53" s="29"/>
      <c r="H53" s="29"/>
      <c r="I53" s="29"/>
      <c r="J53" s="29"/>
      <c r="K53" s="29"/>
      <c r="L53" s="30"/>
      <c r="M53" s="173"/>
      <c r="N53" s="174"/>
      <c r="O53" s="174"/>
      <c r="P53" s="174"/>
      <c r="Q53" s="175"/>
      <c r="R53" t="s">
        <v>24</v>
      </c>
      <c r="S53" t="s">
        <v>106</v>
      </c>
      <c r="T53" t="s">
        <v>107</v>
      </c>
      <c r="U53" t="s">
        <v>32</v>
      </c>
    </row>
    <row r="54" spans="1:21" ht="20.65" customHeight="1" x14ac:dyDescent="0.25">
      <c r="A54" s="121"/>
      <c r="B54" s="122"/>
      <c r="C54" s="172"/>
      <c r="D54" s="172"/>
      <c r="E54" s="41" t="s">
        <v>108</v>
      </c>
      <c r="F54" s="43"/>
      <c r="G54" s="43"/>
      <c r="H54" s="43"/>
      <c r="I54" s="43"/>
      <c r="J54" s="43"/>
      <c r="K54" s="43"/>
      <c r="L54" s="42"/>
      <c r="M54" s="173"/>
      <c r="N54" s="174"/>
      <c r="O54" s="174"/>
      <c r="P54" s="174"/>
      <c r="Q54" s="175"/>
      <c r="R54" t="s">
        <v>24</v>
      </c>
      <c r="S54" t="s">
        <v>106</v>
      </c>
      <c r="T54" t="s">
        <v>107</v>
      </c>
      <c r="U54" t="s">
        <v>32</v>
      </c>
    </row>
    <row r="55" spans="1:21" ht="20.65" customHeight="1" x14ac:dyDescent="0.25">
      <c r="A55" s="121"/>
      <c r="B55" s="122"/>
      <c r="C55" s="172"/>
      <c r="D55" s="172"/>
      <c r="E55" s="41" t="s">
        <v>109</v>
      </c>
      <c r="F55" s="43"/>
      <c r="G55" s="43"/>
      <c r="H55" s="43"/>
      <c r="I55" s="43"/>
      <c r="J55" s="43"/>
      <c r="K55" s="43"/>
      <c r="L55" s="42"/>
      <c r="M55" s="173"/>
      <c r="N55" s="174"/>
      <c r="O55" s="174"/>
      <c r="P55" s="174"/>
      <c r="Q55" s="175"/>
      <c r="R55" t="s">
        <v>24</v>
      </c>
      <c r="S55" t="s">
        <v>106</v>
      </c>
      <c r="T55" t="s">
        <v>107</v>
      </c>
      <c r="U55" t="s">
        <v>32</v>
      </c>
    </row>
    <row r="56" spans="1:21" ht="43.5" customHeight="1" x14ac:dyDescent="0.25">
      <c r="A56" s="121"/>
      <c r="B56" s="122"/>
      <c r="C56" s="172"/>
      <c r="D56" s="172"/>
      <c r="E56" s="176" t="s">
        <v>57</v>
      </c>
      <c r="F56" s="176"/>
      <c r="G56" s="163" t="s">
        <v>58</v>
      </c>
      <c r="H56" s="150" t="s">
        <v>78</v>
      </c>
      <c r="I56" s="150"/>
      <c r="J56" s="151" t="s">
        <v>94</v>
      </c>
      <c r="K56" s="152" t="s">
        <v>95</v>
      </c>
      <c r="L56" s="153"/>
      <c r="M56" s="177"/>
      <c r="N56" s="178"/>
      <c r="O56" s="179"/>
      <c r="P56" s="180"/>
      <c r="Q56" s="181"/>
      <c r="R56" t="s">
        <v>24</v>
      </c>
      <c r="S56" t="s">
        <v>106</v>
      </c>
      <c r="T56" t="s">
        <v>107</v>
      </c>
      <c r="U56" t="s">
        <v>32</v>
      </c>
    </row>
    <row r="57" spans="1:21" ht="16.899999999999999" customHeight="1" x14ac:dyDescent="0.25">
      <c r="A57" s="121"/>
      <c r="B57" s="122"/>
      <c r="C57" s="172"/>
      <c r="D57" s="172"/>
      <c r="E57" s="182"/>
      <c r="F57" s="183"/>
      <c r="G57" s="184"/>
      <c r="H57" s="124" t="s">
        <v>84</v>
      </c>
      <c r="I57" s="124"/>
      <c r="J57" s="156"/>
      <c r="K57" s="157"/>
      <c r="L57" s="158"/>
      <c r="M57" s="185"/>
      <c r="N57" s="186"/>
      <c r="O57" s="187"/>
      <c r="P57" s="188"/>
      <c r="Q57" s="189"/>
      <c r="R57" t="s">
        <v>24</v>
      </c>
      <c r="S57" t="s">
        <v>106</v>
      </c>
      <c r="T57" t="s">
        <v>107</v>
      </c>
      <c r="U57" t="s">
        <v>32</v>
      </c>
    </row>
    <row r="58" spans="1:21" ht="16.899999999999999" customHeight="1" x14ac:dyDescent="0.25">
      <c r="A58" s="121"/>
      <c r="B58" s="122"/>
      <c r="C58" s="172"/>
      <c r="D58" s="172"/>
      <c r="E58" s="182"/>
      <c r="F58" s="183"/>
      <c r="G58" s="184"/>
      <c r="H58" s="124" t="s">
        <v>84</v>
      </c>
      <c r="I58" s="124"/>
      <c r="J58" s="156"/>
      <c r="K58" s="157"/>
      <c r="L58" s="158"/>
      <c r="M58" s="185"/>
      <c r="N58" s="186"/>
      <c r="O58" s="187"/>
      <c r="P58" s="188"/>
      <c r="Q58" s="189"/>
      <c r="R58" t="s">
        <v>24</v>
      </c>
      <c r="S58" t="s">
        <v>106</v>
      </c>
      <c r="T58" t="s">
        <v>107</v>
      </c>
      <c r="U58" t="s">
        <v>32</v>
      </c>
    </row>
    <row r="59" spans="1:21" ht="20.65" customHeight="1" x14ac:dyDescent="0.25">
      <c r="A59" s="121"/>
      <c r="B59" s="122"/>
      <c r="C59" s="172"/>
      <c r="D59" s="172"/>
      <c r="E59" s="182"/>
      <c r="F59" s="183"/>
      <c r="G59" s="184"/>
      <c r="H59" s="124" t="s">
        <v>84</v>
      </c>
      <c r="I59" s="124"/>
      <c r="J59" s="156"/>
      <c r="K59" s="157"/>
      <c r="L59" s="158"/>
      <c r="M59" s="190"/>
      <c r="N59" s="191"/>
      <c r="O59" s="192"/>
      <c r="P59" s="193"/>
      <c r="Q59" s="194"/>
      <c r="R59" t="s">
        <v>24</v>
      </c>
      <c r="S59" t="s">
        <v>106</v>
      </c>
      <c r="T59" t="s">
        <v>107</v>
      </c>
      <c r="U59" t="s">
        <v>32</v>
      </c>
    </row>
    <row r="60" spans="1:21" ht="58.15" customHeight="1" x14ac:dyDescent="0.25">
      <c r="A60" s="121"/>
      <c r="B60" s="122"/>
      <c r="C60" s="172"/>
      <c r="D60" s="172"/>
      <c r="E60" s="172" t="s">
        <v>110</v>
      </c>
      <c r="F60" s="172"/>
      <c r="G60" s="172"/>
      <c r="H60" s="172"/>
      <c r="I60" s="172"/>
      <c r="J60" s="172"/>
      <c r="K60" s="172"/>
      <c r="L60" s="172"/>
      <c r="M60" s="177"/>
      <c r="N60" s="178"/>
      <c r="O60" s="179"/>
      <c r="P60" s="180"/>
      <c r="Q60" s="181"/>
      <c r="R60" t="s">
        <v>24</v>
      </c>
      <c r="S60" t="s">
        <v>106</v>
      </c>
      <c r="T60" t="s">
        <v>107</v>
      </c>
      <c r="U60" t="s">
        <v>32</v>
      </c>
    </row>
    <row r="61" spans="1:21" ht="16.149999999999999" customHeight="1" x14ac:dyDescent="0.25">
      <c r="A61" s="121"/>
      <c r="B61" s="122"/>
      <c r="C61" s="172"/>
      <c r="D61" s="172"/>
      <c r="E61" s="195" t="s">
        <v>99</v>
      </c>
      <c r="F61" s="195"/>
      <c r="G61" s="195"/>
      <c r="H61" s="195"/>
      <c r="I61" s="195"/>
      <c r="J61" s="195" t="s">
        <v>111</v>
      </c>
      <c r="K61" s="195" t="s">
        <v>112</v>
      </c>
      <c r="L61" s="195"/>
      <c r="M61" s="185"/>
      <c r="N61" s="186"/>
      <c r="O61" s="187"/>
      <c r="P61" s="188"/>
      <c r="Q61" s="189"/>
      <c r="R61" t="s">
        <v>24</v>
      </c>
      <c r="S61" t="s">
        <v>106</v>
      </c>
      <c r="T61" t="s">
        <v>107</v>
      </c>
      <c r="U61" t="s">
        <v>32</v>
      </c>
    </row>
    <row r="62" spans="1:21" ht="16.149999999999999" customHeight="1" x14ac:dyDescent="0.25">
      <c r="A62" s="121"/>
      <c r="B62" s="122"/>
      <c r="C62" s="172"/>
      <c r="D62" s="172"/>
      <c r="E62" s="195" t="s">
        <v>57</v>
      </c>
      <c r="F62" s="195"/>
      <c r="G62" s="196" t="s">
        <v>58</v>
      </c>
      <c r="H62" s="195" t="s">
        <v>102</v>
      </c>
      <c r="I62" s="195"/>
      <c r="J62" s="195"/>
      <c r="K62" s="195"/>
      <c r="L62" s="195"/>
      <c r="M62" s="185"/>
      <c r="N62" s="186"/>
      <c r="O62" s="187"/>
      <c r="P62" s="188"/>
      <c r="Q62" s="189"/>
      <c r="R62" t="s">
        <v>24</v>
      </c>
      <c r="S62" t="s">
        <v>106</v>
      </c>
      <c r="T62" t="s">
        <v>107</v>
      </c>
      <c r="U62" t="s">
        <v>32</v>
      </c>
    </row>
    <row r="63" spans="1:21" ht="23.65" customHeight="1" x14ac:dyDescent="0.25">
      <c r="A63" s="121"/>
      <c r="B63" s="122"/>
      <c r="C63" s="172"/>
      <c r="D63" s="172"/>
      <c r="E63" s="197"/>
      <c r="F63" s="198"/>
      <c r="G63" s="199"/>
      <c r="H63" s="200"/>
      <c r="I63" s="201"/>
      <c r="J63" s="202">
        <f>L15</f>
        <v>0</v>
      </c>
      <c r="K63" s="203">
        <f>IF(H63&lt;J63,0,H63-J63)</f>
        <v>0</v>
      </c>
      <c r="L63" s="204"/>
      <c r="M63" s="185"/>
      <c r="N63" s="186"/>
      <c r="O63" s="187"/>
      <c r="P63" s="188"/>
      <c r="Q63" s="189"/>
      <c r="R63" t="s">
        <v>24</v>
      </c>
      <c r="S63" t="s">
        <v>106</v>
      </c>
      <c r="T63" t="s">
        <v>107</v>
      </c>
      <c r="U63" t="s">
        <v>32</v>
      </c>
    </row>
    <row r="64" spans="1:21" ht="19.899999999999999" customHeight="1" thickBot="1" x14ac:dyDescent="0.3">
      <c r="A64" s="205"/>
      <c r="B64" s="206"/>
      <c r="C64" s="207"/>
      <c r="D64" s="207"/>
      <c r="E64" s="208" t="s">
        <v>103</v>
      </c>
      <c r="F64" s="208"/>
      <c r="G64" s="208"/>
      <c r="H64" s="208"/>
      <c r="I64" s="208"/>
      <c r="J64" s="208"/>
      <c r="K64" s="208"/>
      <c r="L64" s="208"/>
      <c r="M64" s="209"/>
      <c r="N64" s="210"/>
      <c r="O64" s="211"/>
      <c r="P64" s="212"/>
      <c r="Q64" s="213"/>
      <c r="R64" t="s">
        <v>24</v>
      </c>
      <c r="S64" t="s">
        <v>106</v>
      </c>
      <c r="T64" t="s">
        <v>107</v>
      </c>
      <c r="U64" t="s">
        <v>32</v>
      </c>
    </row>
    <row r="65" spans="1:21" ht="45" customHeight="1" thickBot="1" x14ac:dyDescent="0.3">
      <c r="A65" s="64" t="s">
        <v>113</v>
      </c>
      <c r="B65" s="214"/>
      <c r="C65" s="215" t="s">
        <v>114</v>
      </c>
      <c r="D65" s="216"/>
      <c r="E65" s="216"/>
      <c r="F65" s="216"/>
      <c r="G65" s="216"/>
      <c r="H65" s="216"/>
      <c r="I65" s="216"/>
      <c r="J65" s="216"/>
      <c r="K65" s="216"/>
      <c r="L65" s="214"/>
      <c r="M65" s="217"/>
      <c r="N65" s="127"/>
      <c r="O65" s="128"/>
      <c r="P65" s="129"/>
      <c r="Q65" s="218"/>
      <c r="S65" t="s">
        <v>115</v>
      </c>
      <c r="T65" t="s">
        <v>11</v>
      </c>
      <c r="U65" t="s">
        <v>116</v>
      </c>
    </row>
    <row r="66" spans="1:21" ht="169.15" customHeight="1" x14ac:dyDescent="0.25">
      <c r="A66" s="219" t="s">
        <v>117</v>
      </c>
      <c r="B66" s="115"/>
      <c r="C66" s="115" t="s">
        <v>118</v>
      </c>
      <c r="D66" s="115"/>
      <c r="E66" s="114" t="s">
        <v>119</v>
      </c>
      <c r="F66" s="114"/>
      <c r="G66" s="115" t="s">
        <v>120</v>
      </c>
      <c r="H66" s="115"/>
      <c r="I66" s="115"/>
      <c r="J66" s="115"/>
      <c r="K66" s="115"/>
      <c r="L66" s="115"/>
      <c r="M66" s="220"/>
      <c r="N66" s="221"/>
      <c r="O66" s="221"/>
      <c r="P66" s="221"/>
      <c r="Q66" s="222"/>
      <c r="S66" t="s">
        <v>121</v>
      </c>
      <c r="T66" t="s">
        <v>11</v>
      </c>
      <c r="U66" t="s">
        <v>116</v>
      </c>
    </row>
    <row r="67" spans="1:21" ht="82.15" customHeight="1" thickBot="1" x14ac:dyDescent="0.3">
      <c r="A67" s="223"/>
      <c r="B67" s="207"/>
      <c r="C67" s="207" t="s">
        <v>122</v>
      </c>
      <c r="D67" s="207"/>
      <c r="E67" s="224" t="s">
        <v>123</v>
      </c>
      <c r="F67" s="224"/>
      <c r="G67" s="225" t="s">
        <v>124</v>
      </c>
      <c r="H67" s="225"/>
      <c r="I67" s="225"/>
      <c r="J67" s="225"/>
      <c r="K67" s="225"/>
      <c r="L67" s="225"/>
      <c r="M67" s="226"/>
      <c r="N67" s="227"/>
      <c r="O67" s="227"/>
      <c r="P67" s="227"/>
      <c r="Q67" s="228"/>
      <c r="S67" t="s">
        <v>125</v>
      </c>
      <c r="T67" t="s">
        <v>26</v>
      </c>
      <c r="U67" t="s">
        <v>116</v>
      </c>
    </row>
    <row r="68" spans="1:21" x14ac:dyDescent="0.25">
      <c r="A68" s="229" t="s">
        <v>126</v>
      </c>
      <c r="B68" s="26"/>
      <c r="C68" s="26"/>
      <c r="D68" s="26"/>
      <c r="E68" s="26"/>
      <c r="F68" s="26"/>
      <c r="G68" s="26"/>
      <c r="H68" s="26"/>
      <c r="I68" s="26"/>
      <c r="J68" s="26"/>
      <c r="K68" s="26"/>
      <c r="L68" s="26"/>
      <c r="M68" s="27"/>
      <c r="N68" s="27"/>
      <c r="O68" s="27"/>
      <c r="P68" s="27"/>
      <c r="Q68" s="230"/>
      <c r="R68" t="s">
        <v>21</v>
      </c>
      <c r="S68" t="s">
        <v>127</v>
      </c>
      <c r="T68" t="s">
        <v>26</v>
      </c>
      <c r="U68" t="s">
        <v>27</v>
      </c>
    </row>
    <row r="69" spans="1:21" ht="15.75" thickBot="1" x14ac:dyDescent="0.3">
      <c r="A69" s="229" t="s">
        <v>126</v>
      </c>
      <c r="B69" s="26"/>
      <c r="C69" s="26"/>
      <c r="D69" s="26"/>
      <c r="E69" s="26"/>
      <c r="F69" s="26"/>
      <c r="G69" s="26"/>
      <c r="H69" s="26"/>
      <c r="I69" s="26"/>
      <c r="J69" s="26"/>
      <c r="K69" s="26"/>
      <c r="L69" s="26"/>
      <c r="M69" s="27"/>
      <c r="N69" s="27"/>
      <c r="O69" s="27"/>
      <c r="P69" s="27"/>
      <c r="Q69" s="230"/>
      <c r="R69" t="s">
        <v>21</v>
      </c>
      <c r="S69" t="s">
        <v>128</v>
      </c>
      <c r="T69" t="s">
        <v>129</v>
      </c>
      <c r="U69" t="s">
        <v>130</v>
      </c>
    </row>
    <row r="70" spans="1:21" x14ac:dyDescent="0.25">
      <c r="A70" s="231" t="s">
        <v>131</v>
      </c>
      <c r="B70" s="232"/>
      <c r="C70" s="231" t="s">
        <v>132</v>
      </c>
      <c r="D70" s="233"/>
      <c r="E70" s="233"/>
      <c r="F70" s="233"/>
      <c r="G70" s="233"/>
      <c r="H70" s="233"/>
      <c r="I70" s="233"/>
      <c r="J70" s="233"/>
      <c r="K70" s="233"/>
      <c r="L70" s="232"/>
      <c r="M70" s="234"/>
      <c r="N70" s="235"/>
      <c r="O70" s="235"/>
      <c r="P70" s="235"/>
      <c r="Q70" s="236"/>
      <c r="S70" t="s">
        <v>133</v>
      </c>
      <c r="T70" t="s">
        <v>36</v>
      </c>
      <c r="U70" t="s">
        <v>37</v>
      </c>
    </row>
    <row r="71" spans="1:21" x14ac:dyDescent="0.25">
      <c r="A71" s="215" t="s">
        <v>134</v>
      </c>
      <c r="B71" s="214"/>
      <c r="C71" s="215" t="s">
        <v>135</v>
      </c>
      <c r="D71" s="216"/>
      <c r="E71" s="216"/>
      <c r="F71" s="216"/>
      <c r="G71" s="216"/>
      <c r="H71" s="216"/>
      <c r="I71" s="216"/>
      <c r="J71" s="216"/>
      <c r="K71" s="216"/>
      <c r="L71" s="214"/>
      <c r="M71" s="237"/>
      <c r="N71" s="238"/>
      <c r="O71" s="238"/>
      <c r="P71" s="238"/>
      <c r="Q71" s="239"/>
      <c r="S71" t="s">
        <v>136</v>
      </c>
      <c r="T71" t="s">
        <v>36</v>
      </c>
      <c r="U71" t="s">
        <v>37</v>
      </c>
    </row>
    <row r="72" spans="1:21" x14ac:dyDescent="0.25">
      <c r="A72" s="215" t="s">
        <v>137</v>
      </c>
      <c r="B72" s="214"/>
      <c r="C72" s="240" t="s">
        <v>138</v>
      </c>
      <c r="D72" s="53"/>
      <c r="E72" s="53"/>
      <c r="F72" s="53"/>
      <c r="G72" s="53"/>
      <c r="H72" s="53"/>
      <c r="I72" s="53"/>
      <c r="J72" s="53"/>
      <c r="K72" s="53"/>
      <c r="L72" s="241"/>
      <c r="M72" s="242"/>
      <c r="N72" s="243"/>
      <c r="O72" s="243"/>
      <c r="P72" s="243"/>
      <c r="Q72" s="244"/>
      <c r="S72" t="s">
        <v>139</v>
      </c>
      <c r="T72" t="s">
        <v>36</v>
      </c>
      <c r="U72" t="s">
        <v>37</v>
      </c>
    </row>
    <row r="73" spans="1:21" ht="78" customHeight="1" x14ac:dyDescent="0.25">
      <c r="A73" s="245"/>
      <c r="B73" s="246"/>
      <c r="C73" s="247" t="s">
        <v>140</v>
      </c>
      <c r="D73" s="248"/>
      <c r="E73" s="28" t="s">
        <v>141</v>
      </c>
      <c r="F73" s="29"/>
      <c r="G73" s="29"/>
      <c r="H73" s="29"/>
      <c r="I73" s="29"/>
      <c r="J73" s="29"/>
      <c r="K73" s="29"/>
      <c r="L73" s="249"/>
      <c r="M73" s="250"/>
      <c r="N73" s="60"/>
      <c r="O73" s="61"/>
      <c r="P73" s="62"/>
      <c r="Q73" s="251"/>
      <c r="S73" t="s">
        <v>142</v>
      </c>
      <c r="T73" t="s">
        <v>36</v>
      </c>
      <c r="U73" t="s">
        <v>37</v>
      </c>
    </row>
    <row r="74" spans="1:21" ht="14.45" customHeight="1" x14ac:dyDescent="0.25">
      <c r="A74" s="245"/>
      <c r="B74" s="246"/>
      <c r="C74" s="252" t="s">
        <v>143</v>
      </c>
      <c r="D74" s="253"/>
      <c r="E74" s="28" t="s">
        <v>144</v>
      </c>
      <c r="F74" s="29"/>
      <c r="G74" s="29"/>
      <c r="H74" s="29"/>
      <c r="I74" s="29"/>
      <c r="J74" s="29"/>
      <c r="K74" s="29"/>
      <c r="L74" s="249"/>
      <c r="M74" s="74"/>
      <c r="N74" s="60"/>
      <c r="O74" s="61"/>
      <c r="P74" s="62"/>
      <c r="Q74" s="254"/>
      <c r="S74" t="s">
        <v>142</v>
      </c>
      <c r="T74" t="s">
        <v>36</v>
      </c>
      <c r="U74" t="s">
        <v>37</v>
      </c>
    </row>
    <row r="75" spans="1:21" ht="30" customHeight="1" x14ac:dyDescent="0.25">
      <c r="A75" s="245"/>
      <c r="B75" s="246"/>
      <c r="C75" s="255"/>
      <c r="D75" s="146"/>
      <c r="E75" s="28" t="s">
        <v>145</v>
      </c>
      <c r="F75" s="29"/>
      <c r="G75" s="29"/>
      <c r="H75" s="29"/>
      <c r="I75" s="29"/>
      <c r="J75" s="29"/>
      <c r="K75" s="29"/>
      <c r="L75" s="249"/>
      <c r="M75" s="74"/>
      <c r="N75" s="60"/>
      <c r="O75" s="61"/>
      <c r="P75" s="62"/>
      <c r="Q75" s="254"/>
      <c r="S75" t="s">
        <v>142</v>
      </c>
      <c r="T75" t="s">
        <v>36</v>
      </c>
      <c r="U75" t="s">
        <v>37</v>
      </c>
    </row>
    <row r="76" spans="1:21" ht="30.4" customHeight="1" x14ac:dyDescent="0.25">
      <c r="A76" s="245"/>
      <c r="B76" s="246"/>
      <c r="C76" s="256"/>
      <c r="D76" s="257"/>
      <c r="E76" s="28" t="s">
        <v>146</v>
      </c>
      <c r="F76" s="29"/>
      <c r="G76" s="29"/>
      <c r="H76" s="29"/>
      <c r="I76" s="29"/>
      <c r="J76" s="29"/>
      <c r="K76" s="29"/>
      <c r="L76" s="249"/>
      <c r="M76" s="74"/>
      <c r="N76" s="60"/>
      <c r="O76" s="61"/>
      <c r="P76" s="62"/>
      <c r="Q76" s="254"/>
      <c r="S76" t="s">
        <v>142</v>
      </c>
      <c r="T76" t="s">
        <v>36</v>
      </c>
      <c r="U76" t="s">
        <v>37</v>
      </c>
    </row>
    <row r="77" spans="1:21" ht="14.65" customHeight="1" x14ac:dyDescent="0.25">
      <c r="A77" s="245"/>
      <c r="B77" s="246"/>
      <c r="C77" s="252" t="s">
        <v>147</v>
      </c>
      <c r="D77" s="253"/>
      <c r="E77" s="28" t="s">
        <v>148</v>
      </c>
      <c r="F77" s="29"/>
      <c r="G77" s="29"/>
      <c r="H77" s="29"/>
      <c r="I77" s="29"/>
      <c r="J77" s="29"/>
      <c r="K77" s="29"/>
      <c r="L77" s="249"/>
      <c r="M77" s="74"/>
      <c r="N77" s="60"/>
      <c r="O77" s="61"/>
      <c r="P77" s="62"/>
      <c r="Q77" s="254"/>
      <c r="S77" t="s">
        <v>142</v>
      </c>
      <c r="T77" t="s">
        <v>36</v>
      </c>
      <c r="U77" t="s">
        <v>37</v>
      </c>
    </row>
    <row r="78" spans="1:21" ht="51.6" customHeight="1" x14ac:dyDescent="0.25">
      <c r="A78" s="245"/>
      <c r="B78" s="246"/>
      <c r="C78" s="255"/>
      <c r="D78" s="146"/>
      <c r="E78" s="28" t="s">
        <v>149</v>
      </c>
      <c r="F78" s="29"/>
      <c r="G78" s="29"/>
      <c r="H78" s="29"/>
      <c r="I78" s="29"/>
      <c r="J78" s="29"/>
      <c r="K78" s="29"/>
      <c r="L78" s="249"/>
      <c r="M78" s="74"/>
      <c r="N78" s="60"/>
      <c r="O78" s="61"/>
      <c r="P78" s="62"/>
      <c r="Q78" s="254"/>
      <c r="S78" t="s">
        <v>142</v>
      </c>
      <c r="T78" t="s">
        <v>36</v>
      </c>
      <c r="U78" t="s">
        <v>37</v>
      </c>
    </row>
    <row r="79" spans="1:21" ht="30.4" customHeight="1" x14ac:dyDescent="0.25">
      <c r="A79" s="245"/>
      <c r="B79" s="246"/>
      <c r="C79" s="256"/>
      <c r="D79" s="257"/>
      <c r="E79" s="28" t="s">
        <v>146</v>
      </c>
      <c r="F79" s="29"/>
      <c r="G79" s="29"/>
      <c r="H79" s="29"/>
      <c r="I79" s="29"/>
      <c r="J79" s="29"/>
      <c r="K79" s="29"/>
      <c r="L79" s="249"/>
      <c r="M79" s="74"/>
      <c r="N79" s="60"/>
      <c r="O79" s="61"/>
      <c r="P79" s="62"/>
      <c r="Q79" s="254"/>
      <c r="S79" t="s">
        <v>142</v>
      </c>
      <c r="T79" t="s">
        <v>36</v>
      </c>
      <c r="U79" t="s">
        <v>37</v>
      </c>
    </row>
    <row r="80" spans="1:21" ht="49.5" customHeight="1" x14ac:dyDescent="0.25">
      <c r="A80" s="245"/>
      <c r="B80" s="246"/>
      <c r="C80" s="252" t="s">
        <v>150</v>
      </c>
      <c r="D80" s="253"/>
      <c r="E80" s="28" t="s">
        <v>151</v>
      </c>
      <c r="F80" s="29"/>
      <c r="G80" s="29"/>
      <c r="H80" s="29"/>
      <c r="I80" s="29"/>
      <c r="J80" s="29"/>
      <c r="K80" s="29"/>
      <c r="L80" s="249"/>
      <c r="M80" s="258"/>
      <c r="N80" s="45"/>
      <c r="O80" s="46"/>
      <c r="P80" s="47"/>
      <c r="Q80" s="259"/>
      <c r="S80" t="s">
        <v>142</v>
      </c>
      <c r="T80" t="s">
        <v>36</v>
      </c>
      <c r="U80" t="s">
        <v>37</v>
      </c>
    </row>
    <row r="81" spans="1:21" ht="45" customHeight="1" x14ac:dyDescent="0.25">
      <c r="A81" s="245"/>
      <c r="B81" s="246"/>
      <c r="C81" s="255"/>
      <c r="D81" s="146"/>
      <c r="E81" s="260" t="s">
        <v>152</v>
      </c>
      <c r="F81" s="260" t="s">
        <v>153</v>
      </c>
      <c r="G81" s="260" t="s">
        <v>154</v>
      </c>
      <c r="H81" s="260" t="s">
        <v>155</v>
      </c>
      <c r="I81" s="260" t="s">
        <v>156</v>
      </c>
      <c r="J81" s="260" t="s">
        <v>157</v>
      </c>
      <c r="K81" s="260" t="s">
        <v>158</v>
      </c>
      <c r="L81" s="261" t="s">
        <v>159</v>
      </c>
      <c r="M81" s="262"/>
      <c r="N81" s="127"/>
      <c r="O81" s="128"/>
      <c r="P81" s="129"/>
      <c r="Q81" s="263"/>
      <c r="S81" t="s">
        <v>142</v>
      </c>
      <c r="T81" t="s">
        <v>36</v>
      </c>
      <c r="U81" t="s">
        <v>37</v>
      </c>
    </row>
    <row r="82" spans="1:21" ht="20.65" customHeight="1" x14ac:dyDescent="0.25">
      <c r="A82" s="245"/>
      <c r="B82" s="246"/>
      <c r="C82" s="255"/>
      <c r="D82" s="146"/>
      <c r="E82" s="264"/>
      <c r="F82" s="173"/>
      <c r="G82" s="265"/>
      <c r="H82" s="266">
        <f t="shared" ref="H82:H87" si="3">+F82+G82</f>
        <v>0</v>
      </c>
      <c r="I82" s="265"/>
      <c r="J82" s="265"/>
      <c r="K82" s="265"/>
      <c r="L82" s="267">
        <f>IF(+F82+I82-40&gt;0,F82+I82-K82-40,0)</f>
        <v>0</v>
      </c>
      <c r="M82" s="262"/>
      <c r="N82" s="127"/>
      <c r="O82" s="128"/>
      <c r="P82" s="129"/>
      <c r="Q82" s="263"/>
      <c r="S82" t="s">
        <v>142</v>
      </c>
      <c r="T82" t="s">
        <v>36</v>
      </c>
      <c r="U82" t="s">
        <v>37</v>
      </c>
    </row>
    <row r="83" spans="1:21" ht="20.65" customHeight="1" x14ac:dyDescent="0.25">
      <c r="A83" s="245"/>
      <c r="B83" s="246"/>
      <c r="C83" s="255"/>
      <c r="D83" s="146"/>
      <c r="E83" s="264" t="str">
        <f>IF(E82="","",E82+7)</f>
        <v/>
      </c>
      <c r="F83" s="173"/>
      <c r="G83" s="265"/>
      <c r="H83" s="266">
        <f t="shared" si="3"/>
        <v>0</v>
      </c>
      <c r="I83" s="265"/>
      <c r="J83" s="265"/>
      <c r="K83" s="265"/>
      <c r="L83" s="267">
        <f t="shared" ref="L83:L86" si="4">IF(+F83+I83-40&gt;0,F83+I83-K83-40,0)</f>
        <v>0</v>
      </c>
      <c r="M83" s="262"/>
      <c r="N83" s="127"/>
      <c r="O83" s="128"/>
      <c r="P83" s="129"/>
      <c r="Q83" s="263"/>
      <c r="S83" t="s">
        <v>142</v>
      </c>
      <c r="T83" t="s">
        <v>36</v>
      </c>
      <c r="U83" t="s">
        <v>37</v>
      </c>
    </row>
    <row r="84" spans="1:21" ht="20.65" customHeight="1" x14ac:dyDescent="0.25">
      <c r="A84" s="245"/>
      <c r="B84" s="246"/>
      <c r="C84" s="255"/>
      <c r="D84" s="146"/>
      <c r="E84" s="264" t="str">
        <f t="shared" ref="E84:E86" si="5">IF(E83="","",E83+7)</f>
        <v/>
      </c>
      <c r="F84" s="173"/>
      <c r="G84" s="265"/>
      <c r="H84" s="266">
        <f t="shared" si="3"/>
        <v>0</v>
      </c>
      <c r="I84" s="265"/>
      <c r="J84" s="265"/>
      <c r="K84" s="265"/>
      <c r="L84" s="267">
        <f t="shared" si="4"/>
        <v>0</v>
      </c>
      <c r="M84" s="262"/>
      <c r="N84" s="127"/>
      <c r="O84" s="128"/>
      <c r="P84" s="129"/>
      <c r="Q84" s="263"/>
      <c r="S84" t="s">
        <v>142</v>
      </c>
      <c r="T84" t="s">
        <v>36</v>
      </c>
      <c r="U84" t="s">
        <v>37</v>
      </c>
    </row>
    <row r="85" spans="1:21" ht="20.65" customHeight="1" x14ac:dyDescent="0.25">
      <c r="A85" s="245"/>
      <c r="B85" s="246"/>
      <c r="C85" s="255"/>
      <c r="D85" s="146"/>
      <c r="E85" s="264" t="str">
        <f t="shared" si="5"/>
        <v/>
      </c>
      <c r="F85" s="173"/>
      <c r="G85" s="265"/>
      <c r="H85" s="266">
        <f t="shared" si="3"/>
        <v>0</v>
      </c>
      <c r="I85" s="265"/>
      <c r="J85" s="265"/>
      <c r="K85" s="265"/>
      <c r="L85" s="267">
        <f t="shared" si="4"/>
        <v>0</v>
      </c>
      <c r="M85" s="262"/>
      <c r="N85" s="127"/>
      <c r="O85" s="128"/>
      <c r="P85" s="129"/>
      <c r="Q85" s="263"/>
      <c r="S85" t="s">
        <v>142</v>
      </c>
      <c r="T85" t="s">
        <v>36</v>
      </c>
      <c r="U85" t="s">
        <v>37</v>
      </c>
    </row>
    <row r="86" spans="1:21" ht="20.65" customHeight="1" x14ac:dyDescent="0.25">
      <c r="A86" s="245"/>
      <c r="B86" s="246"/>
      <c r="C86" s="255"/>
      <c r="D86" s="146"/>
      <c r="E86" s="264" t="str">
        <f t="shared" si="5"/>
        <v/>
      </c>
      <c r="F86" s="173"/>
      <c r="G86" s="265"/>
      <c r="H86" s="266">
        <f t="shared" si="3"/>
        <v>0</v>
      </c>
      <c r="I86" s="265"/>
      <c r="J86" s="265"/>
      <c r="K86" s="265"/>
      <c r="L86" s="267">
        <f t="shared" si="4"/>
        <v>0</v>
      </c>
      <c r="M86" s="268"/>
      <c r="N86" s="37"/>
      <c r="O86" s="38"/>
      <c r="P86" s="39"/>
      <c r="Q86" s="269"/>
      <c r="S86" t="s">
        <v>142</v>
      </c>
      <c r="T86" t="s">
        <v>36</v>
      </c>
      <c r="U86" t="s">
        <v>37</v>
      </c>
    </row>
    <row r="87" spans="1:21" ht="42" customHeight="1" x14ac:dyDescent="0.25">
      <c r="A87" s="245"/>
      <c r="B87" s="246"/>
      <c r="C87" s="255"/>
      <c r="D87" s="146"/>
      <c r="E87" s="270" t="s">
        <v>160</v>
      </c>
      <c r="F87" s="271">
        <f t="shared" ref="F87:G87" si="6">SUM(F82:F86)</f>
        <v>0</v>
      </c>
      <c r="G87" s="271">
        <f t="shared" si="6"/>
        <v>0</v>
      </c>
      <c r="H87" s="271">
        <f t="shared" si="3"/>
        <v>0</v>
      </c>
      <c r="I87" s="272" t="s">
        <v>161</v>
      </c>
      <c r="J87" s="273"/>
      <c r="K87" s="274"/>
      <c r="L87" s="267">
        <f>SUBTOTAL(9,L82:L86)</f>
        <v>0</v>
      </c>
      <c r="M87" s="250"/>
      <c r="N87" s="60"/>
      <c r="O87" s="61"/>
      <c r="P87" s="62"/>
      <c r="Q87" s="275"/>
      <c r="S87" t="s">
        <v>142</v>
      </c>
      <c r="T87" t="s">
        <v>36</v>
      </c>
      <c r="U87" t="s">
        <v>37</v>
      </c>
    </row>
    <row r="88" spans="1:21" ht="20.65" customHeight="1" x14ac:dyDescent="0.25">
      <c r="A88" s="245"/>
      <c r="B88" s="246"/>
      <c r="C88" s="256"/>
      <c r="D88" s="257"/>
      <c r="E88" s="28" t="s">
        <v>162</v>
      </c>
      <c r="F88" s="29"/>
      <c r="G88" s="29"/>
      <c r="H88" s="29"/>
      <c r="I88" s="29"/>
      <c r="J88" s="29"/>
      <c r="K88" s="29"/>
      <c r="L88" s="249"/>
      <c r="M88" s="74"/>
      <c r="N88" s="60"/>
      <c r="O88" s="61"/>
      <c r="P88" s="62"/>
      <c r="Q88" s="254"/>
      <c r="S88" t="s">
        <v>142</v>
      </c>
      <c r="T88" t="s">
        <v>36</v>
      </c>
      <c r="U88" t="s">
        <v>37</v>
      </c>
    </row>
    <row r="89" spans="1:21" ht="18.600000000000001" customHeight="1" x14ac:dyDescent="0.25">
      <c r="A89" s="245"/>
      <c r="B89" s="246"/>
      <c r="C89" s="276" t="s">
        <v>163</v>
      </c>
      <c r="D89" s="277"/>
      <c r="E89" s="41" t="s">
        <v>164</v>
      </c>
      <c r="F89" s="43"/>
      <c r="G89" s="43"/>
      <c r="H89" s="42"/>
      <c r="I89" s="171" t="s">
        <v>165</v>
      </c>
      <c r="J89" s="171"/>
      <c r="K89" s="171"/>
      <c r="L89" s="278"/>
      <c r="M89" s="279"/>
      <c r="N89" s="45"/>
      <c r="O89" s="46"/>
      <c r="P89" s="47"/>
      <c r="Q89" s="259"/>
      <c r="S89" t="s">
        <v>142</v>
      </c>
      <c r="T89" t="s">
        <v>36</v>
      </c>
      <c r="U89" t="s">
        <v>37</v>
      </c>
    </row>
    <row r="90" spans="1:21" ht="21.6" customHeight="1" x14ac:dyDescent="0.25">
      <c r="A90" s="245"/>
      <c r="B90" s="246"/>
      <c r="C90" s="276"/>
      <c r="D90" s="277"/>
      <c r="E90" s="64"/>
      <c r="F90" s="216"/>
      <c r="G90" s="216"/>
      <c r="H90" s="65"/>
      <c r="I90" s="145"/>
      <c r="J90" s="145"/>
      <c r="K90" s="145"/>
      <c r="L90" s="280"/>
      <c r="M90" s="281"/>
      <c r="N90" s="127"/>
      <c r="O90" s="128"/>
      <c r="P90" s="129"/>
      <c r="Q90" s="263"/>
      <c r="S90" t="s">
        <v>142</v>
      </c>
      <c r="T90" t="s">
        <v>36</v>
      </c>
      <c r="U90" t="s">
        <v>37</v>
      </c>
    </row>
    <row r="91" spans="1:21" ht="21.6" customHeight="1" x14ac:dyDescent="0.25">
      <c r="A91" s="245"/>
      <c r="B91" s="246"/>
      <c r="C91" s="276"/>
      <c r="D91" s="277"/>
      <c r="E91" s="64"/>
      <c r="F91" s="216"/>
      <c r="G91" s="216"/>
      <c r="H91" s="65"/>
      <c r="I91" s="145"/>
      <c r="J91" s="145"/>
      <c r="K91" s="145"/>
      <c r="L91" s="280"/>
      <c r="M91" s="281"/>
      <c r="N91" s="127"/>
      <c r="O91" s="128"/>
      <c r="P91" s="129"/>
      <c r="Q91" s="263"/>
      <c r="S91" t="s">
        <v>142</v>
      </c>
      <c r="T91" t="s">
        <v>36</v>
      </c>
      <c r="U91" t="s">
        <v>37</v>
      </c>
    </row>
    <row r="92" spans="1:21" ht="170.65" customHeight="1" thickBot="1" x14ac:dyDescent="0.3">
      <c r="A92" s="245"/>
      <c r="B92" s="246"/>
      <c r="C92" s="276"/>
      <c r="D92" s="277"/>
      <c r="E92" s="51"/>
      <c r="F92" s="53"/>
      <c r="G92" s="53"/>
      <c r="H92" s="52"/>
      <c r="I92" s="282"/>
      <c r="J92" s="282"/>
      <c r="K92" s="282"/>
      <c r="L92" s="283"/>
      <c r="M92" s="284"/>
      <c r="N92" s="37"/>
      <c r="O92" s="38"/>
      <c r="P92" s="39"/>
      <c r="Q92" s="285"/>
      <c r="S92" t="s">
        <v>142</v>
      </c>
      <c r="T92" t="s">
        <v>36</v>
      </c>
      <c r="U92" t="s">
        <v>37</v>
      </c>
    </row>
    <row r="93" spans="1:21" ht="33" customHeight="1" x14ac:dyDescent="0.25">
      <c r="A93" s="286" t="s">
        <v>166</v>
      </c>
      <c r="B93" s="287"/>
      <c r="C93" s="219" t="s">
        <v>167</v>
      </c>
      <c r="D93" s="115"/>
      <c r="E93" s="115"/>
      <c r="F93" s="115"/>
      <c r="G93" s="115"/>
      <c r="H93" s="115"/>
      <c r="I93" s="115"/>
      <c r="J93" s="115"/>
      <c r="K93" s="288"/>
      <c r="L93" s="289"/>
      <c r="M93" s="290"/>
      <c r="N93" s="291"/>
      <c r="O93" s="291"/>
      <c r="P93" s="291"/>
      <c r="Q93" s="292"/>
      <c r="S93" t="s">
        <v>102</v>
      </c>
      <c r="T93" t="s">
        <v>36</v>
      </c>
      <c r="U93" t="s">
        <v>37</v>
      </c>
    </row>
    <row r="94" spans="1:21" ht="50.65" customHeight="1" x14ac:dyDescent="0.25">
      <c r="A94" s="255"/>
      <c r="B94" s="280"/>
      <c r="C94" s="293" t="s">
        <v>168</v>
      </c>
      <c r="D94" s="294"/>
      <c r="E94" s="28" t="s">
        <v>169</v>
      </c>
      <c r="F94" s="29"/>
      <c r="G94" s="29"/>
      <c r="H94" s="29"/>
      <c r="I94" s="29"/>
      <c r="J94" s="29"/>
      <c r="K94" s="29"/>
      <c r="L94" s="249"/>
      <c r="M94" s="74"/>
      <c r="N94" s="60"/>
      <c r="O94" s="61"/>
      <c r="P94" s="62"/>
      <c r="Q94" s="295"/>
      <c r="S94" t="s">
        <v>102</v>
      </c>
      <c r="T94" t="s">
        <v>36</v>
      </c>
      <c r="U94" t="s">
        <v>37</v>
      </c>
    </row>
    <row r="95" spans="1:21" ht="32.450000000000003" customHeight="1" x14ac:dyDescent="0.25">
      <c r="A95" s="255"/>
      <c r="B95" s="280"/>
      <c r="C95" s="252" t="s">
        <v>147</v>
      </c>
      <c r="D95" s="253"/>
      <c r="E95" s="28" t="s">
        <v>170</v>
      </c>
      <c r="F95" s="29"/>
      <c r="G95" s="29"/>
      <c r="H95" s="29"/>
      <c r="I95" s="29"/>
      <c r="J95" s="29"/>
      <c r="K95" s="29"/>
      <c r="L95" s="249"/>
      <c r="M95" s="74"/>
      <c r="N95" s="60"/>
      <c r="O95" s="61"/>
      <c r="P95" s="62"/>
      <c r="Q95" s="254"/>
      <c r="S95" t="s">
        <v>102</v>
      </c>
      <c r="T95" t="s">
        <v>36</v>
      </c>
      <c r="U95" t="s">
        <v>37</v>
      </c>
    </row>
    <row r="96" spans="1:21" ht="49.5" customHeight="1" x14ac:dyDescent="0.25">
      <c r="A96" s="255"/>
      <c r="B96" s="280"/>
      <c r="C96" s="256"/>
      <c r="D96" s="257"/>
      <c r="E96" s="28" t="s">
        <v>171</v>
      </c>
      <c r="F96" s="29"/>
      <c r="G96" s="29"/>
      <c r="H96" s="29"/>
      <c r="I96" s="29"/>
      <c r="J96" s="29"/>
      <c r="K96" s="29"/>
      <c r="L96" s="249"/>
      <c r="M96" s="74"/>
      <c r="N96" s="60"/>
      <c r="O96" s="61"/>
      <c r="P96" s="62"/>
      <c r="Q96" s="254"/>
      <c r="S96" t="s">
        <v>102</v>
      </c>
      <c r="T96" t="s">
        <v>36</v>
      </c>
      <c r="U96" t="s">
        <v>37</v>
      </c>
    </row>
    <row r="97" spans="1:21" ht="30.4" customHeight="1" x14ac:dyDescent="0.25">
      <c r="A97" s="255"/>
      <c r="B97" s="280"/>
      <c r="C97" s="252" t="s">
        <v>150</v>
      </c>
      <c r="D97" s="253"/>
      <c r="E97" s="28" t="s">
        <v>172</v>
      </c>
      <c r="F97" s="29"/>
      <c r="G97" s="29"/>
      <c r="H97" s="29"/>
      <c r="I97" s="29"/>
      <c r="J97" s="29"/>
      <c r="K97" s="29"/>
      <c r="L97" s="249"/>
      <c r="M97" s="258"/>
      <c r="N97" s="45"/>
      <c r="O97" s="46"/>
      <c r="P97" s="47"/>
      <c r="Q97" s="259"/>
      <c r="S97" t="s">
        <v>102</v>
      </c>
      <c r="T97" t="s">
        <v>36</v>
      </c>
      <c r="U97" t="s">
        <v>37</v>
      </c>
    </row>
    <row r="98" spans="1:21" ht="43.15" customHeight="1" x14ac:dyDescent="0.25">
      <c r="A98" s="255"/>
      <c r="B98" s="280"/>
      <c r="C98" s="255"/>
      <c r="D98" s="146"/>
      <c r="E98" s="260" t="s">
        <v>152</v>
      </c>
      <c r="F98" s="260" t="s">
        <v>173</v>
      </c>
      <c r="G98" s="260" t="s">
        <v>158</v>
      </c>
      <c r="H98" s="296" t="s">
        <v>174</v>
      </c>
      <c r="I98" s="296" t="s">
        <v>175</v>
      </c>
      <c r="J98" s="260" t="s">
        <v>176</v>
      </c>
      <c r="K98" s="296" t="s">
        <v>177</v>
      </c>
      <c r="L98" s="297" t="s">
        <v>178</v>
      </c>
      <c r="M98" s="262"/>
      <c r="N98" s="127"/>
      <c r="O98" s="128"/>
      <c r="P98" s="129"/>
      <c r="Q98" s="263"/>
      <c r="S98" t="s">
        <v>102</v>
      </c>
      <c r="T98" t="s">
        <v>36</v>
      </c>
      <c r="U98" t="s">
        <v>37</v>
      </c>
    </row>
    <row r="99" spans="1:21" ht="20.65" customHeight="1" x14ac:dyDescent="0.25">
      <c r="A99" s="255"/>
      <c r="B99" s="280"/>
      <c r="C99" s="255"/>
      <c r="D99" s="146"/>
      <c r="E99" s="298"/>
      <c r="F99" s="299"/>
      <c r="G99" s="300"/>
      <c r="H99" s="260">
        <f>+B99*(F99-E99)+(C99*(F99-E99)*1.5)</f>
        <v>0</v>
      </c>
      <c r="I99" s="301"/>
      <c r="J99" s="302"/>
      <c r="K99" s="303">
        <f>+J99-I99</f>
        <v>0</v>
      </c>
      <c r="L99" s="304">
        <f>+F99*(K99)+(G99*(K99)*1.5)</f>
        <v>0</v>
      </c>
      <c r="M99" s="262"/>
      <c r="N99" s="127"/>
      <c r="O99" s="128"/>
      <c r="P99" s="129"/>
      <c r="Q99" s="263"/>
      <c r="S99" t="s">
        <v>102</v>
      </c>
      <c r="T99" t="s">
        <v>36</v>
      </c>
      <c r="U99" t="s">
        <v>37</v>
      </c>
    </row>
    <row r="100" spans="1:21" ht="20.65" customHeight="1" x14ac:dyDescent="0.25">
      <c r="A100" s="255"/>
      <c r="B100" s="280"/>
      <c r="C100" s="255"/>
      <c r="D100" s="146"/>
      <c r="E100" s="298"/>
      <c r="F100" s="299"/>
      <c r="G100" s="300"/>
      <c r="H100" s="260">
        <f>+B100*(F100-E100)+(C100*(F100-E100)*1.5)</f>
        <v>0</v>
      </c>
      <c r="I100" s="301"/>
      <c r="J100" s="302"/>
      <c r="K100" s="303">
        <f t="shared" ref="K100:K103" si="7">+J100-I100</f>
        <v>0</v>
      </c>
      <c r="L100" s="304">
        <f t="shared" ref="L100:L103" si="8">+F100*(K100)+(G100*(K100)*1.5)</f>
        <v>0</v>
      </c>
      <c r="M100" s="262"/>
      <c r="N100" s="127"/>
      <c r="O100" s="128"/>
      <c r="P100" s="129"/>
      <c r="Q100" s="263"/>
      <c r="S100" t="s">
        <v>102</v>
      </c>
      <c r="T100" t="s">
        <v>36</v>
      </c>
      <c r="U100" t="s">
        <v>37</v>
      </c>
    </row>
    <row r="101" spans="1:21" ht="20.65" customHeight="1" x14ac:dyDescent="0.25">
      <c r="A101" s="255"/>
      <c r="B101" s="280"/>
      <c r="C101" s="255"/>
      <c r="D101" s="146"/>
      <c r="E101" s="298"/>
      <c r="F101" s="299"/>
      <c r="G101" s="300"/>
      <c r="H101" s="260">
        <f>+B101*(F101-E101)+(C101*(F101-E101)*1.5)</f>
        <v>0</v>
      </c>
      <c r="I101" s="301"/>
      <c r="J101" s="302"/>
      <c r="K101" s="303">
        <f t="shared" si="7"/>
        <v>0</v>
      </c>
      <c r="L101" s="304">
        <f t="shared" si="8"/>
        <v>0</v>
      </c>
      <c r="M101" s="262"/>
      <c r="N101" s="127"/>
      <c r="O101" s="128"/>
      <c r="P101" s="129"/>
      <c r="Q101" s="263"/>
      <c r="S101" t="s">
        <v>102</v>
      </c>
      <c r="T101" t="s">
        <v>36</v>
      </c>
      <c r="U101" t="s">
        <v>37</v>
      </c>
    </row>
    <row r="102" spans="1:21" ht="20.65" customHeight="1" x14ac:dyDescent="0.25">
      <c r="A102" s="255"/>
      <c r="B102" s="280"/>
      <c r="C102" s="255"/>
      <c r="D102" s="146"/>
      <c r="E102" s="298"/>
      <c r="F102" s="299"/>
      <c r="G102" s="300"/>
      <c r="H102" s="260">
        <f>+B102*(F102-E102)+(C102*(F102-E102)*1.5)</f>
        <v>0</v>
      </c>
      <c r="I102" s="301"/>
      <c r="J102" s="302"/>
      <c r="K102" s="303">
        <f t="shared" si="7"/>
        <v>0</v>
      </c>
      <c r="L102" s="304">
        <f t="shared" si="8"/>
        <v>0</v>
      </c>
      <c r="M102" s="262"/>
      <c r="N102" s="127"/>
      <c r="O102" s="128"/>
      <c r="P102" s="129"/>
      <c r="Q102" s="263"/>
      <c r="S102" t="s">
        <v>102</v>
      </c>
      <c r="T102" t="s">
        <v>36</v>
      </c>
      <c r="U102" t="s">
        <v>37</v>
      </c>
    </row>
    <row r="103" spans="1:21" ht="20.65" customHeight="1" x14ac:dyDescent="0.25">
      <c r="A103" s="255"/>
      <c r="B103" s="280"/>
      <c r="C103" s="255"/>
      <c r="D103" s="146"/>
      <c r="E103" s="305"/>
      <c r="F103" s="299"/>
      <c r="G103" s="300"/>
      <c r="H103" s="260">
        <f>+B103*(F103-E103)+(C103*(F103-E103)*1.5)</f>
        <v>0</v>
      </c>
      <c r="I103" s="301"/>
      <c r="J103" s="302"/>
      <c r="K103" s="303">
        <f t="shared" si="7"/>
        <v>0</v>
      </c>
      <c r="L103" s="304">
        <f t="shared" si="8"/>
        <v>0</v>
      </c>
      <c r="M103" s="262"/>
      <c r="N103" s="127"/>
      <c r="O103" s="128"/>
      <c r="P103" s="129"/>
      <c r="Q103" s="263"/>
      <c r="S103" t="s">
        <v>102</v>
      </c>
      <c r="T103" t="s">
        <v>36</v>
      </c>
      <c r="U103" t="s">
        <v>37</v>
      </c>
    </row>
    <row r="104" spans="1:21" ht="20.65" customHeight="1" x14ac:dyDescent="0.25">
      <c r="A104" s="255"/>
      <c r="B104" s="280"/>
      <c r="C104" s="255"/>
      <c r="D104" s="146"/>
      <c r="E104" s="306" t="s">
        <v>179</v>
      </c>
      <c r="F104" s="307"/>
      <c r="G104" s="307"/>
      <c r="H104" s="307"/>
      <c r="I104" s="307"/>
      <c r="J104" s="307"/>
      <c r="K104" s="307"/>
      <c r="L104" s="304">
        <f>SUBTOTAL(9,L99:L103)</f>
        <v>0</v>
      </c>
      <c r="M104" s="268"/>
      <c r="N104" s="37"/>
      <c r="O104" s="38"/>
      <c r="P104" s="39"/>
      <c r="Q104" s="269"/>
      <c r="S104" t="s">
        <v>102</v>
      </c>
      <c r="T104" t="s">
        <v>36</v>
      </c>
      <c r="U104" t="s">
        <v>37</v>
      </c>
    </row>
    <row r="105" spans="1:21" ht="20.65" customHeight="1" x14ac:dyDescent="0.25">
      <c r="A105" s="255"/>
      <c r="B105" s="280"/>
      <c r="C105" s="256"/>
      <c r="D105" s="257"/>
      <c r="E105" s="28" t="s">
        <v>180</v>
      </c>
      <c r="F105" s="29"/>
      <c r="G105" s="29"/>
      <c r="H105" s="29"/>
      <c r="I105" s="29"/>
      <c r="J105" s="29"/>
      <c r="K105" s="29"/>
      <c r="L105" s="249"/>
      <c r="M105" s="74"/>
      <c r="N105" s="60"/>
      <c r="O105" s="61"/>
      <c r="P105" s="62"/>
      <c r="Q105" s="254"/>
      <c r="S105" t="s">
        <v>102</v>
      </c>
      <c r="T105" t="s">
        <v>36</v>
      </c>
      <c r="U105" t="s">
        <v>37</v>
      </c>
    </row>
    <row r="106" spans="1:21" ht="18.600000000000001" customHeight="1" x14ac:dyDescent="0.25">
      <c r="A106" s="255"/>
      <c r="B106" s="280"/>
      <c r="C106" s="276" t="s">
        <v>163</v>
      </c>
      <c r="D106" s="277"/>
      <c r="E106" s="41" t="s">
        <v>181</v>
      </c>
      <c r="F106" s="43"/>
      <c r="G106" s="43"/>
      <c r="H106" s="43"/>
      <c r="I106" s="43"/>
      <c r="J106" s="308" t="s">
        <v>182</v>
      </c>
      <c r="K106" s="171"/>
      <c r="L106" s="278"/>
      <c r="M106" s="279"/>
      <c r="N106" s="45"/>
      <c r="O106" s="46"/>
      <c r="P106" s="47"/>
      <c r="Q106" s="259"/>
      <c r="S106" t="s">
        <v>102</v>
      </c>
      <c r="T106" t="s">
        <v>36</v>
      </c>
      <c r="U106" t="s">
        <v>37</v>
      </c>
    </row>
    <row r="107" spans="1:21" ht="21.6" customHeight="1" x14ac:dyDescent="0.25">
      <c r="A107" s="255"/>
      <c r="B107" s="280"/>
      <c r="C107" s="276"/>
      <c r="D107" s="277"/>
      <c r="E107" s="64"/>
      <c r="F107" s="216"/>
      <c r="G107" s="216"/>
      <c r="H107" s="216"/>
      <c r="I107" s="216"/>
      <c r="J107" s="144"/>
      <c r="K107" s="145"/>
      <c r="L107" s="280"/>
      <c r="M107" s="281"/>
      <c r="N107" s="127"/>
      <c r="O107" s="128"/>
      <c r="P107" s="129"/>
      <c r="Q107" s="263"/>
      <c r="S107" t="s">
        <v>102</v>
      </c>
      <c r="T107" t="s">
        <v>36</v>
      </c>
      <c r="U107" t="s">
        <v>37</v>
      </c>
    </row>
    <row r="108" spans="1:21" ht="21.6" customHeight="1" x14ac:dyDescent="0.25">
      <c r="A108" s="255"/>
      <c r="B108" s="280"/>
      <c r="C108" s="276"/>
      <c r="D108" s="277"/>
      <c r="E108" s="64"/>
      <c r="F108" s="216"/>
      <c r="G108" s="216"/>
      <c r="H108" s="216"/>
      <c r="I108" s="216"/>
      <c r="J108" s="144"/>
      <c r="K108" s="145"/>
      <c r="L108" s="280"/>
      <c r="M108" s="281"/>
      <c r="N108" s="127"/>
      <c r="O108" s="128"/>
      <c r="P108" s="129"/>
      <c r="Q108" s="263"/>
      <c r="S108" t="s">
        <v>102</v>
      </c>
      <c r="T108" t="s">
        <v>36</v>
      </c>
      <c r="U108" t="s">
        <v>37</v>
      </c>
    </row>
    <row r="109" spans="1:21" ht="126" customHeight="1" thickBot="1" x14ac:dyDescent="0.3">
      <c r="A109" s="255"/>
      <c r="B109" s="280"/>
      <c r="C109" s="276"/>
      <c r="D109" s="277"/>
      <c r="E109" s="51"/>
      <c r="F109" s="53"/>
      <c r="G109" s="53"/>
      <c r="H109" s="53"/>
      <c r="I109" s="53"/>
      <c r="J109" s="309"/>
      <c r="K109" s="282"/>
      <c r="L109" s="283"/>
      <c r="M109" s="284"/>
      <c r="N109" s="37"/>
      <c r="O109" s="38"/>
      <c r="P109" s="39"/>
      <c r="Q109" s="285"/>
      <c r="S109" t="s">
        <v>102</v>
      </c>
      <c r="T109" t="s">
        <v>36</v>
      </c>
      <c r="U109" t="s">
        <v>37</v>
      </c>
    </row>
    <row r="110" spans="1:21" ht="34.15" customHeight="1" x14ac:dyDescent="0.25">
      <c r="A110" s="219" t="s">
        <v>104</v>
      </c>
      <c r="B110" s="115"/>
      <c r="C110" s="115" t="s">
        <v>105</v>
      </c>
      <c r="D110" s="115"/>
      <c r="E110" s="115"/>
      <c r="F110" s="115"/>
      <c r="G110" s="115"/>
      <c r="H110" s="115"/>
      <c r="I110" s="115"/>
      <c r="J110" s="115"/>
      <c r="K110" s="115"/>
      <c r="L110" s="115"/>
      <c r="M110" s="310"/>
      <c r="N110" s="311"/>
      <c r="O110" s="312"/>
      <c r="P110" s="313"/>
      <c r="Q110" s="314"/>
      <c r="S110" t="s">
        <v>183</v>
      </c>
      <c r="T110" t="s">
        <v>36</v>
      </c>
      <c r="U110" t="s">
        <v>37</v>
      </c>
    </row>
    <row r="111" spans="1:21" ht="45.6" customHeight="1" x14ac:dyDescent="0.25">
      <c r="A111" s="315"/>
      <c r="B111" s="172"/>
      <c r="C111" s="172" t="s">
        <v>90</v>
      </c>
      <c r="D111" s="172"/>
      <c r="E111" s="172"/>
      <c r="F111" s="172"/>
      <c r="G111" s="172"/>
      <c r="H111" s="172"/>
      <c r="I111" s="172"/>
      <c r="J111" s="172"/>
      <c r="K111" s="172"/>
      <c r="L111" s="172"/>
      <c r="M111" s="316"/>
      <c r="N111" s="191"/>
      <c r="O111" s="192"/>
      <c r="P111" s="193"/>
      <c r="Q111" s="317"/>
      <c r="S111" t="s">
        <v>183</v>
      </c>
      <c r="T111" t="s">
        <v>36</v>
      </c>
      <c r="U111" t="s">
        <v>37</v>
      </c>
    </row>
    <row r="112" spans="1:21" ht="43.5" customHeight="1" x14ac:dyDescent="0.25">
      <c r="A112" s="315"/>
      <c r="B112" s="172"/>
      <c r="C112" s="172" t="s">
        <v>108</v>
      </c>
      <c r="D112" s="172"/>
      <c r="E112" s="195" t="s">
        <v>57</v>
      </c>
      <c r="F112" s="195"/>
      <c r="G112" s="196" t="s">
        <v>58</v>
      </c>
      <c r="H112" s="318" t="s">
        <v>78</v>
      </c>
      <c r="I112" s="318"/>
      <c r="J112" s="271" t="s">
        <v>94</v>
      </c>
      <c r="K112" s="318" t="s">
        <v>95</v>
      </c>
      <c r="L112" s="318"/>
      <c r="M112" s="316"/>
      <c r="N112" s="178"/>
      <c r="O112" s="179"/>
      <c r="P112" s="180"/>
      <c r="Q112" s="319"/>
      <c r="S112" t="s">
        <v>183</v>
      </c>
      <c r="T112" t="s">
        <v>36</v>
      </c>
      <c r="U112" t="s">
        <v>37</v>
      </c>
    </row>
    <row r="113" spans="1:21" x14ac:dyDescent="0.25">
      <c r="A113" s="315"/>
      <c r="B113" s="172"/>
      <c r="C113" s="172"/>
      <c r="D113" s="172"/>
      <c r="E113" s="320"/>
      <c r="F113" s="320"/>
      <c r="G113" s="199"/>
      <c r="H113" s="321" t="s">
        <v>84</v>
      </c>
      <c r="I113" s="321"/>
      <c r="J113" s="322"/>
      <c r="K113" s="323"/>
      <c r="L113" s="323"/>
      <c r="M113" s="316"/>
      <c r="N113" s="186"/>
      <c r="O113" s="187"/>
      <c r="P113" s="188"/>
      <c r="Q113" s="324"/>
      <c r="S113" t="s">
        <v>183</v>
      </c>
      <c r="T113" t="s">
        <v>36</v>
      </c>
      <c r="U113" t="s">
        <v>37</v>
      </c>
    </row>
    <row r="114" spans="1:21" x14ac:dyDescent="0.25">
      <c r="A114" s="315"/>
      <c r="B114" s="172"/>
      <c r="C114" s="195" t="s">
        <v>109</v>
      </c>
      <c r="D114" s="195"/>
      <c r="E114" s="320"/>
      <c r="F114" s="320"/>
      <c r="G114" s="199"/>
      <c r="H114" s="321" t="s">
        <v>84</v>
      </c>
      <c r="I114" s="321"/>
      <c r="J114" s="322"/>
      <c r="K114" s="323"/>
      <c r="L114" s="323"/>
      <c r="M114" s="316"/>
      <c r="N114" s="186"/>
      <c r="O114" s="187"/>
      <c r="P114" s="188"/>
      <c r="Q114" s="324"/>
      <c r="S114" t="s">
        <v>183</v>
      </c>
      <c r="T114" t="s">
        <v>36</v>
      </c>
      <c r="U114" t="s">
        <v>37</v>
      </c>
    </row>
    <row r="115" spans="1:21" x14ac:dyDescent="0.25">
      <c r="A115" s="315"/>
      <c r="B115" s="172"/>
      <c r="C115" s="195"/>
      <c r="D115" s="195"/>
      <c r="E115" s="320"/>
      <c r="F115" s="320"/>
      <c r="G115" s="199"/>
      <c r="H115" s="321" t="s">
        <v>84</v>
      </c>
      <c r="I115" s="321"/>
      <c r="J115" s="322"/>
      <c r="K115" s="323"/>
      <c r="L115" s="323"/>
      <c r="M115" s="316"/>
      <c r="N115" s="186"/>
      <c r="O115" s="187"/>
      <c r="P115" s="188"/>
      <c r="Q115" s="324"/>
      <c r="S115" t="s">
        <v>183</v>
      </c>
      <c r="T115" t="s">
        <v>36</v>
      </c>
      <c r="U115" t="s">
        <v>37</v>
      </c>
    </row>
    <row r="116" spans="1:21" ht="14.65" customHeight="1" x14ac:dyDescent="0.25">
      <c r="A116" s="315"/>
      <c r="B116" s="172"/>
      <c r="C116" s="195"/>
      <c r="D116" s="195"/>
      <c r="E116" s="325" t="s">
        <v>184</v>
      </c>
      <c r="F116" s="325"/>
      <c r="G116" s="325"/>
      <c r="H116" s="325"/>
      <c r="I116" s="325"/>
      <c r="J116" s="326">
        <f>SUM(J113:J115)</f>
        <v>0</v>
      </c>
      <c r="K116" s="327"/>
      <c r="L116" s="327"/>
      <c r="M116" s="316"/>
      <c r="N116" s="191"/>
      <c r="O116" s="192"/>
      <c r="P116" s="193"/>
      <c r="Q116" s="317"/>
      <c r="S116" t="s">
        <v>183</v>
      </c>
      <c r="T116" t="s">
        <v>36</v>
      </c>
      <c r="U116" t="s">
        <v>37</v>
      </c>
    </row>
    <row r="117" spans="1:21" ht="33" customHeight="1" x14ac:dyDescent="0.25">
      <c r="A117" s="315"/>
      <c r="B117" s="172"/>
      <c r="C117" s="28" t="s">
        <v>185</v>
      </c>
      <c r="D117" s="29"/>
      <c r="E117" s="29"/>
      <c r="F117" s="29"/>
      <c r="G117" s="29"/>
      <c r="H117" s="29"/>
      <c r="I117" s="29"/>
      <c r="J117" s="29"/>
      <c r="K117" s="29"/>
      <c r="L117" s="30"/>
      <c r="M117" s="177"/>
      <c r="N117" s="178"/>
      <c r="O117" s="179"/>
      <c r="P117" s="180"/>
      <c r="Q117" s="319"/>
      <c r="S117" t="s">
        <v>183</v>
      </c>
      <c r="T117" t="s">
        <v>36</v>
      </c>
      <c r="U117" t="s">
        <v>37</v>
      </c>
    </row>
    <row r="118" spans="1:21" ht="19.5" customHeight="1" x14ac:dyDescent="0.25">
      <c r="A118" s="315"/>
      <c r="B118" s="172"/>
      <c r="C118" s="41" t="s">
        <v>186</v>
      </c>
      <c r="D118" s="42"/>
      <c r="E118" s="195" t="s">
        <v>99</v>
      </c>
      <c r="F118" s="195"/>
      <c r="G118" s="195"/>
      <c r="H118" s="195"/>
      <c r="I118" s="195"/>
      <c r="J118" s="195" t="s">
        <v>111</v>
      </c>
      <c r="K118" s="195" t="s">
        <v>112</v>
      </c>
      <c r="L118" s="195"/>
      <c r="M118" s="185"/>
      <c r="N118" s="186"/>
      <c r="O118" s="187"/>
      <c r="P118" s="188"/>
      <c r="Q118" s="324"/>
      <c r="S118" t="s">
        <v>183</v>
      </c>
      <c r="T118" t="s">
        <v>36</v>
      </c>
      <c r="U118" t="s">
        <v>37</v>
      </c>
    </row>
    <row r="119" spans="1:21" ht="19.5" customHeight="1" x14ac:dyDescent="0.25">
      <c r="A119" s="315"/>
      <c r="B119" s="172"/>
      <c r="C119" s="64"/>
      <c r="D119" s="65"/>
      <c r="E119" s="195" t="s">
        <v>57</v>
      </c>
      <c r="F119" s="195"/>
      <c r="G119" s="196" t="s">
        <v>58</v>
      </c>
      <c r="H119" s="195" t="s">
        <v>102</v>
      </c>
      <c r="I119" s="195"/>
      <c r="J119" s="195"/>
      <c r="K119" s="195"/>
      <c r="L119" s="195"/>
      <c r="M119" s="185"/>
      <c r="N119" s="186"/>
      <c r="O119" s="187"/>
      <c r="P119" s="188"/>
      <c r="Q119" s="324"/>
      <c r="S119" t="s">
        <v>183</v>
      </c>
      <c r="T119" t="s">
        <v>36</v>
      </c>
      <c r="U119" t="s">
        <v>37</v>
      </c>
    </row>
    <row r="120" spans="1:21" ht="19.5" customHeight="1" x14ac:dyDescent="0.25">
      <c r="A120" s="315"/>
      <c r="B120" s="172"/>
      <c r="C120" s="64"/>
      <c r="D120" s="65"/>
      <c r="E120" s="320"/>
      <c r="F120" s="320"/>
      <c r="G120" s="328"/>
      <c r="H120" s="329"/>
      <c r="I120" s="329"/>
      <c r="J120" s="330">
        <f>L15</f>
        <v>0</v>
      </c>
      <c r="K120" s="331">
        <f>IF(H120&lt;J120,0,H120-J120)</f>
        <v>0</v>
      </c>
      <c r="L120" s="331"/>
      <c r="M120" s="185"/>
      <c r="N120" s="186"/>
      <c r="O120" s="187"/>
      <c r="P120" s="188"/>
      <c r="Q120" s="324"/>
      <c r="S120" t="s">
        <v>183</v>
      </c>
      <c r="T120" t="s">
        <v>36</v>
      </c>
      <c r="U120" t="s">
        <v>37</v>
      </c>
    </row>
    <row r="121" spans="1:21" ht="31.9" customHeight="1" thickBot="1" x14ac:dyDescent="0.3">
      <c r="A121" s="223"/>
      <c r="B121" s="207"/>
      <c r="C121" s="332"/>
      <c r="D121" s="333"/>
      <c r="E121" s="208" t="s">
        <v>103</v>
      </c>
      <c r="F121" s="208"/>
      <c r="G121" s="208"/>
      <c r="H121" s="208"/>
      <c r="I121" s="208"/>
      <c r="J121" s="208"/>
      <c r="K121" s="208"/>
      <c r="L121" s="208"/>
      <c r="M121" s="209"/>
      <c r="N121" s="210"/>
      <c r="O121" s="211"/>
      <c r="P121" s="212"/>
      <c r="Q121" s="334"/>
      <c r="S121" t="s">
        <v>183</v>
      </c>
      <c r="T121" t="s">
        <v>36</v>
      </c>
      <c r="U121" t="s">
        <v>37</v>
      </c>
    </row>
    <row r="122" spans="1:21" ht="21" customHeight="1" x14ac:dyDescent="0.25">
      <c r="A122" s="215" t="s">
        <v>187</v>
      </c>
      <c r="B122" s="214"/>
      <c r="C122" s="215" t="s">
        <v>188</v>
      </c>
      <c r="D122" s="216"/>
      <c r="E122" s="216"/>
      <c r="F122" s="216"/>
      <c r="G122" s="216"/>
      <c r="H122" s="216"/>
      <c r="I122" s="216"/>
      <c r="J122" s="216"/>
      <c r="K122" s="216"/>
      <c r="L122" s="65"/>
      <c r="M122" s="335"/>
      <c r="N122" s="235"/>
      <c r="O122" s="235"/>
      <c r="P122" s="235"/>
      <c r="Q122" s="236"/>
      <c r="S122" t="s">
        <v>89</v>
      </c>
      <c r="T122" t="s">
        <v>26</v>
      </c>
      <c r="U122" t="s">
        <v>27</v>
      </c>
    </row>
    <row r="123" spans="1:21" ht="45.6" customHeight="1" x14ac:dyDescent="0.25">
      <c r="A123" s="215"/>
      <c r="B123" s="214"/>
      <c r="C123" s="247" t="s">
        <v>189</v>
      </c>
      <c r="D123" s="336"/>
      <c r="E123" s="336"/>
      <c r="F123" s="336"/>
      <c r="G123" s="336"/>
      <c r="H123" s="336"/>
      <c r="I123" s="336"/>
      <c r="J123" s="336"/>
      <c r="K123" s="336"/>
      <c r="L123" s="248"/>
      <c r="M123" s="337"/>
      <c r="N123" s="243"/>
      <c r="O123" s="243"/>
      <c r="P123" s="243"/>
      <c r="Q123" s="244"/>
      <c r="S123" t="s">
        <v>89</v>
      </c>
      <c r="T123" t="s">
        <v>26</v>
      </c>
      <c r="U123" t="s">
        <v>27</v>
      </c>
    </row>
    <row r="124" spans="1:21" ht="45" customHeight="1" x14ac:dyDescent="0.25">
      <c r="A124" s="245"/>
      <c r="B124" s="338"/>
      <c r="C124" s="252" t="s">
        <v>190</v>
      </c>
      <c r="D124" s="253"/>
      <c r="E124" s="339" t="s">
        <v>191</v>
      </c>
      <c r="F124" s="340"/>
      <c r="G124" s="340"/>
      <c r="H124" s="340"/>
      <c r="I124" s="340"/>
      <c r="J124" s="340"/>
      <c r="K124" s="340"/>
      <c r="L124" s="341"/>
      <c r="M124" s="74"/>
      <c r="N124" s="60"/>
      <c r="O124" s="61"/>
      <c r="P124" s="62"/>
      <c r="Q124" s="254"/>
      <c r="S124" t="s">
        <v>89</v>
      </c>
      <c r="T124" t="s">
        <v>26</v>
      </c>
      <c r="U124" t="s">
        <v>27</v>
      </c>
    </row>
    <row r="125" spans="1:21" ht="31.15" customHeight="1" x14ac:dyDescent="0.25">
      <c r="A125" s="245"/>
      <c r="B125" s="338"/>
      <c r="C125" s="255"/>
      <c r="D125" s="146"/>
      <c r="E125" s="28" t="s">
        <v>192</v>
      </c>
      <c r="F125" s="29"/>
      <c r="G125" s="29"/>
      <c r="H125" s="29"/>
      <c r="I125" s="29"/>
      <c r="J125" s="29"/>
      <c r="K125" s="29"/>
      <c r="L125" s="30"/>
      <c r="M125" s="74"/>
      <c r="N125" s="60"/>
      <c r="O125" s="61"/>
      <c r="P125" s="62"/>
      <c r="Q125" s="254"/>
      <c r="S125" t="s">
        <v>89</v>
      </c>
      <c r="T125" t="s">
        <v>26</v>
      </c>
      <c r="U125" t="s">
        <v>27</v>
      </c>
    </row>
    <row r="126" spans="1:21" ht="60.6" customHeight="1" x14ac:dyDescent="0.25">
      <c r="A126" s="245"/>
      <c r="B126" s="338"/>
      <c r="C126" s="252" t="s">
        <v>193</v>
      </c>
      <c r="D126" s="253"/>
      <c r="E126" s="28" t="s">
        <v>194</v>
      </c>
      <c r="F126" s="29"/>
      <c r="G126" s="29"/>
      <c r="H126" s="29"/>
      <c r="I126" s="29"/>
      <c r="J126" s="29"/>
      <c r="K126" s="29"/>
      <c r="L126" s="30"/>
      <c r="M126" s="279"/>
      <c r="N126" s="45"/>
      <c r="O126" s="46"/>
      <c r="P126" s="47"/>
      <c r="Q126" s="259"/>
      <c r="S126" t="s">
        <v>89</v>
      </c>
      <c r="T126" t="s">
        <v>26</v>
      </c>
      <c r="U126" t="s">
        <v>27</v>
      </c>
    </row>
    <row r="127" spans="1:21" ht="43.9" customHeight="1" x14ac:dyDescent="0.25">
      <c r="A127" s="245"/>
      <c r="B127" s="338"/>
      <c r="C127" s="255"/>
      <c r="D127" s="146"/>
      <c r="E127" s="342"/>
      <c r="F127" s="343" t="s">
        <v>78</v>
      </c>
      <c r="G127" s="344"/>
      <c r="H127" s="345"/>
      <c r="I127" s="346" t="s">
        <v>79</v>
      </c>
      <c r="J127" s="347" t="s">
        <v>195</v>
      </c>
      <c r="K127" s="346" t="s">
        <v>196</v>
      </c>
      <c r="L127" s="348"/>
      <c r="M127" s="281"/>
      <c r="N127" s="127"/>
      <c r="O127" s="128"/>
      <c r="P127" s="129"/>
      <c r="Q127" s="263"/>
      <c r="S127" t="s">
        <v>89</v>
      </c>
      <c r="T127" t="s">
        <v>26</v>
      </c>
      <c r="U127" t="s">
        <v>27</v>
      </c>
    </row>
    <row r="128" spans="1:21" ht="20.65" customHeight="1" x14ac:dyDescent="0.25">
      <c r="A128" s="245"/>
      <c r="B128" s="338"/>
      <c r="C128" s="255"/>
      <c r="D128" s="146"/>
      <c r="E128" s="342"/>
      <c r="F128" s="343" t="s">
        <v>82</v>
      </c>
      <c r="G128" s="344"/>
      <c r="H128" s="345"/>
      <c r="I128" s="299"/>
      <c r="J128" s="299"/>
      <c r="K128" s="299"/>
      <c r="L128" s="349"/>
      <c r="M128" s="281"/>
      <c r="N128" s="127"/>
      <c r="O128" s="128"/>
      <c r="P128" s="129"/>
      <c r="Q128" s="263"/>
      <c r="S128" t="s">
        <v>89</v>
      </c>
      <c r="T128" t="s">
        <v>26</v>
      </c>
      <c r="U128" t="s">
        <v>27</v>
      </c>
    </row>
    <row r="129" spans="1:21" ht="20.65" customHeight="1" x14ac:dyDescent="0.25">
      <c r="A129" s="245"/>
      <c r="B129" s="338"/>
      <c r="C129" s="255"/>
      <c r="D129" s="146"/>
      <c r="E129" s="342"/>
      <c r="F129" s="343" t="s">
        <v>197</v>
      </c>
      <c r="G129" s="344"/>
      <c r="H129" s="345"/>
      <c r="I129" s="299"/>
      <c r="J129" s="299"/>
      <c r="K129" s="299"/>
      <c r="L129" s="349"/>
      <c r="M129" s="281"/>
      <c r="N129" s="127"/>
      <c r="O129" s="128"/>
      <c r="P129" s="129"/>
      <c r="Q129" s="263"/>
      <c r="S129" t="s">
        <v>89</v>
      </c>
      <c r="T129" t="s">
        <v>26</v>
      </c>
      <c r="U129" t="s">
        <v>27</v>
      </c>
    </row>
    <row r="130" spans="1:21" ht="20.65" customHeight="1" x14ac:dyDescent="0.25">
      <c r="A130" s="245"/>
      <c r="B130" s="338"/>
      <c r="C130" s="255"/>
      <c r="D130" s="146"/>
      <c r="E130" s="342"/>
      <c r="F130" s="343" t="s">
        <v>84</v>
      </c>
      <c r="G130" s="344"/>
      <c r="H130" s="345"/>
      <c r="I130" s="299"/>
      <c r="J130" s="299"/>
      <c r="K130" s="299"/>
      <c r="L130" s="350"/>
      <c r="M130" s="284"/>
      <c r="N130" s="37"/>
      <c r="O130" s="38"/>
      <c r="P130" s="39"/>
      <c r="Q130" s="269"/>
      <c r="S130" t="s">
        <v>89</v>
      </c>
      <c r="T130" t="s">
        <v>26</v>
      </c>
      <c r="U130" t="s">
        <v>27</v>
      </c>
    </row>
    <row r="131" spans="1:21" ht="20.65" customHeight="1" x14ac:dyDescent="0.25">
      <c r="A131" s="245"/>
      <c r="B131" s="338"/>
      <c r="C131" s="256"/>
      <c r="D131" s="257"/>
      <c r="E131" s="28" t="s">
        <v>180</v>
      </c>
      <c r="F131" s="29"/>
      <c r="G131" s="29"/>
      <c r="H131" s="29"/>
      <c r="I131" s="29"/>
      <c r="J131" s="29"/>
      <c r="K131" s="29"/>
      <c r="L131" s="30"/>
      <c r="M131" s="74"/>
      <c r="N131" s="60"/>
      <c r="O131" s="61"/>
      <c r="P131" s="62"/>
      <c r="Q131" s="254"/>
      <c r="S131" t="s">
        <v>89</v>
      </c>
      <c r="T131" t="s">
        <v>26</v>
      </c>
      <c r="U131" t="s">
        <v>27</v>
      </c>
    </row>
    <row r="132" spans="1:21" ht="18.600000000000001" customHeight="1" x14ac:dyDescent="0.25">
      <c r="A132" s="245"/>
      <c r="B132" s="338"/>
      <c r="C132" s="276" t="s">
        <v>163</v>
      </c>
      <c r="D132" s="277"/>
      <c r="E132" s="41" t="s">
        <v>198</v>
      </c>
      <c r="F132" s="43"/>
      <c r="G132" s="43"/>
      <c r="H132" s="43"/>
      <c r="I132" s="43"/>
      <c r="J132" s="308" t="s">
        <v>182</v>
      </c>
      <c r="K132" s="171"/>
      <c r="L132" s="253"/>
      <c r="M132" s="279"/>
      <c r="N132" s="45"/>
      <c r="O132" s="46"/>
      <c r="P132" s="47"/>
      <c r="Q132" s="259"/>
      <c r="S132" t="s">
        <v>89</v>
      </c>
      <c r="T132" t="s">
        <v>26</v>
      </c>
      <c r="U132" t="s">
        <v>27</v>
      </c>
    </row>
    <row r="133" spans="1:21" ht="21.6" customHeight="1" x14ac:dyDescent="0.25">
      <c r="A133" s="245"/>
      <c r="B133" s="338"/>
      <c r="C133" s="276"/>
      <c r="D133" s="277"/>
      <c r="E133" s="64"/>
      <c r="F133" s="216"/>
      <c r="G133" s="216"/>
      <c r="H133" s="216"/>
      <c r="I133" s="216"/>
      <c r="J133" s="144"/>
      <c r="K133" s="145"/>
      <c r="L133" s="146"/>
      <c r="M133" s="281"/>
      <c r="N133" s="127"/>
      <c r="O133" s="128"/>
      <c r="P133" s="129"/>
      <c r="Q133" s="263"/>
      <c r="S133" t="s">
        <v>89</v>
      </c>
      <c r="T133" t="s">
        <v>26</v>
      </c>
      <c r="U133" t="s">
        <v>27</v>
      </c>
    </row>
    <row r="134" spans="1:21" ht="21.6" customHeight="1" x14ac:dyDescent="0.25">
      <c r="A134" s="245"/>
      <c r="B134" s="338"/>
      <c r="C134" s="276"/>
      <c r="D134" s="277"/>
      <c r="E134" s="64"/>
      <c r="F134" s="216"/>
      <c r="G134" s="216"/>
      <c r="H134" s="216"/>
      <c r="I134" s="216"/>
      <c r="J134" s="144"/>
      <c r="K134" s="145"/>
      <c r="L134" s="146"/>
      <c r="M134" s="281"/>
      <c r="N134" s="127"/>
      <c r="O134" s="128"/>
      <c r="P134" s="129"/>
      <c r="Q134" s="263"/>
      <c r="S134" t="s">
        <v>89</v>
      </c>
      <c r="T134" t="s">
        <v>26</v>
      </c>
      <c r="U134" t="s">
        <v>27</v>
      </c>
    </row>
    <row r="135" spans="1:21" ht="126" customHeight="1" thickBot="1" x14ac:dyDescent="0.3">
      <c r="A135" s="245"/>
      <c r="B135" s="338"/>
      <c r="C135" s="351"/>
      <c r="D135" s="352"/>
      <c r="E135" s="64"/>
      <c r="F135" s="216"/>
      <c r="G135" s="216"/>
      <c r="H135" s="216"/>
      <c r="I135" s="216"/>
      <c r="J135" s="144"/>
      <c r="K135" s="145"/>
      <c r="L135" s="146"/>
      <c r="M135" s="281"/>
      <c r="N135" s="127"/>
      <c r="O135" s="128"/>
      <c r="P135" s="129"/>
      <c r="Q135" s="263"/>
      <c r="S135" t="s">
        <v>89</v>
      </c>
      <c r="T135" t="s">
        <v>26</v>
      </c>
      <c r="U135" t="s">
        <v>27</v>
      </c>
    </row>
    <row r="136" spans="1:21" ht="22.9" customHeight="1" thickBot="1" x14ac:dyDescent="0.3">
      <c r="A136" s="353" t="s">
        <v>199</v>
      </c>
      <c r="B136" s="354"/>
      <c r="C136" s="355" t="s">
        <v>200</v>
      </c>
      <c r="D136" s="356"/>
      <c r="E136" s="356"/>
      <c r="F136" s="356"/>
      <c r="G136" s="356"/>
      <c r="H136" s="356"/>
      <c r="I136" s="356"/>
      <c r="J136" s="356"/>
      <c r="K136" s="356"/>
      <c r="L136" s="357"/>
      <c r="M136" s="358"/>
      <c r="N136" s="359"/>
      <c r="O136" s="360"/>
      <c r="P136" s="361"/>
      <c r="Q136" s="362"/>
      <c r="S136" t="s">
        <v>199</v>
      </c>
      <c r="T136" t="s">
        <v>11</v>
      </c>
      <c r="U136" t="s">
        <v>9</v>
      </c>
    </row>
    <row r="137" spans="1:21" ht="15.75" thickBot="1" x14ac:dyDescent="0.3">
      <c r="A137" s="229" t="s">
        <v>201</v>
      </c>
      <c r="B137" s="26"/>
      <c r="C137" s="26"/>
      <c r="D137" s="26"/>
      <c r="E137" s="26"/>
      <c r="F137" s="26"/>
      <c r="G137" s="26"/>
      <c r="H137" s="26"/>
      <c r="I137" s="26"/>
      <c r="J137" s="26"/>
      <c r="K137" s="26"/>
      <c r="L137" s="26"/>
      <c r="M137" s="27"/>
      <c r="N137" s="27"/>
      <c r="O137" s="27"/>
      <c r="P137" s="27"/>
      <c r="Q137" s="230"/>
      <c r="R137" t="s">
        <v>202</v>
      </c>
      <c r="S137" t="s">
        <v>203</v>
      </c>
      <c r="T137" t="s">
        <v>11</v>
      </c>
      <c r="U137" t="s">
        <v>116</v>
      </c>
    </row>
    <row r="138" spans="1:21" ht="15" customHeight="1" x14ac:dyDescent="0.25">
      <c r="A138" s="231" t="s">
        <v>203</v>
      </c>
      <c r="B138" s="232"/>
      <c r="C138" s="231" t="s">
        <v>204</v>
      </c>
      <c r="D138" s="233"/>
      <c r="E138" s="233"/>
      <c r="F138" s="233"/>
      <c r="G138" s="233"/>
      <c r="H138" s="233"/>
      <c r="I138" s="233"/>
      <c r="J138" s="233"/>
      <c r="K138" s="233"/>
      <c r="L138" s="233"/>
      <c r="M138" s="363"/>
      <c r="N138" s="364"/>
      <c r="O138" s="364"/>
      <c r="P138" s="364"/>
      <c r="Q138" s="365"/>
      <c r="S138" t="s">
        <v>203</v>
      </c>
      <c r="T138" t="s">
        <v>11</v>
      </c>
      <c r="U138" t="s">
        <v>116</v>
      </c>
    </row>
    <row r="139" spans="1:21" x14ac:dyDescent="0.25">
      <c r="A139" s="215"/>
      <c r="B139" s="214"/>
      <c r="C139" s="240"/>
      <c r="D139" s="53"/>
      <c r="E139" s="53"/>
      <c r="F139" s="53"/>
      <c r="G139" s="53"/>
      <c r="H139" s="53"/>
      <c r="I139" s="53"/>
      <c r="J139" s="53"/>
      <c r="K139" s="53"/>
      <c r="L139" s="53"/>
      <c r="M139" s="366"/>
      <c r="N139" s="367"/>
      <c r="O139" s="367"/>
      <c r="P139" s="367"/>
      <c r="Q139" s="368"/>
    </row>
    <row r="140" spans="1:21" ht="18.600000000000001" customHeight="1" x14ac:dyDescent="0.25">
      <c r="A140" s="215"/>
      <c r="B140" s="214"/>
      <c r="C140" s="369" t="s">
        <v>163</v>
      </c>
      <c r="D140" s="370"/>
      <c r="E140" s="56" t="s">
        <v>205</v>
      </c>
      <c r="F140" s="57"/>
      <c r="G140" s="57"/>
      <c r="H140" s="57"/>
      <c r="I140" s="57"/>
      <c r="J140" s="57"/>
      <c r="K140" s="57"/>
      <c r="L140" s="58"/>
      <c r="M140" s="59"/>
      <c r="N140" s="371"/>
      <c r="O140" s="371"/>
      <c r="P140" s="371"/>
      <c r="Q140" s="295"/>
      <c r="S140" t="s">
        <v>203</v>
      </c>
      <c r="T140" t="s">
        <v>11</v>
      </c>
      <c r="U140" t="s">
        <v>116</v>
      </c>
    </row>
    <row r="141" spans="1:21" x14ac:dyDescent="0.25">
      <c r="A141" s="229" t="s">
        <v>206</v>
      </c>
      <c r="B141" s="26"/>
      <c r="C141" s="26"/>
      <c r="D141" s="26"/>
      <c r="E141" s="26"/>
      <c r="F141" s="26"/>
      <c r="G141" s="26"/>
      <c r="H141" s="26"/>
      <c r="I141" s="26"/>
      <c r="J141" s="26"/>
      <c r="K141" s="26"/>
      <c r="L141" s="26"/>
      <c r="M141" s="109"/>
      <c r="N141" s="109"/>
      <c r="O141" s="109"/>
      <c r="P141" s="109"/>
      <c r="Q141" s="110"/>
      <c r="R141" t="s">
        <v>9</v>
      </c>
      <c r="S141" t="s">
        <v>10</v>
      </c>
      <c r="T141" t="s">
        <v>11</v>
      </c>
      <c r="U141" t="s">
        <v>9</v>
      </c>
    </row>
    <row r="142" spans="1:21" ht="72" customHeight="1" thickBot="1" x14ac:dyDescent="0.3">
      <c r="A142" s="372" t="s">
        <v>207</v>
      </c>
      <c r="B142" s="373"/>
      <c r="C142" s="374" t="s">
        <v>208</v>
      </c>
      <c r="D142" s="375"/>
      <c r="E142" s="375"/>
      <c r="F142" s="375"/>
      <c r="G142" s="375"/>
      <c r="H142" s="375"/>
      <c r="I142" s="375"/>
      <c r="J142" s="375"/>
      <c r="K142" s="375"/>
      <c r="L142" s="376"/>
      <c r="M142" s="377"/>
      <c r="N142" s="378"/>
      <c r="O142" s="379"/>
      <c r="P142" s="380"/>
      <c r="Q142" s="228"/>
      <c r="R142" t="s">
        <v>9</v>
      </c>
      <c r="S142" t="s">
        <v>10</v>
      </c>
      <c r="T142" t="s">
        <v>11</v>
      </c>
      <c r="U142" t="s">
        <v>9</v>
      </c>
    </row>
  </sheetData>
  <autoFilter ref="S1:T141" xr:uid="{4D8780AD-1B9A-433F-8A30-2C7B46446A02}"/>
  <mergeCells count="283">
    <mergeCell ref="A142:B142"/>
    <mergeCell ref="C142:L142"/>
    <mergeCell ref="N142:P142"/>
    <mergeCell ref="Q132:Q135"/>
    <mergeCell ref="A136:B136"/>
    <mergeCell ref="C136:L136"/>
    <mergeCell ref="N136:P136"/>
    <mergeCell ref="A138:B140"/>
    <mergeCell ref="C138:L139"/>
    <mergeCell ref="M138:Q139"/>
    <mergeCell ref="C140:D140"/>
    <mergeCell ref="E140:L140"/>
    <mergeCell ref="N140:P140"/>
    <mergeCell ref="E131:L131"/>
    <mergeCell ref="N131:P131"/>
    <mergeCell ref="C132:D135"/>
    <mergeCell ref="E132:I135"/>
    <mergeCell ref="J132:L135"/>
    <mergeCell ref="M132:M135"/>
    <mergeCell ref="N132:P135"/>
    <mergeCell ref="C126:D126"/>
    <mergeCell ref="E126:L126"/>
    <mergeCell ref="M126:M130"/>
    <mergeCell ref="N126:P130"/>
    <mergeCell ref="Q126:Q130"/>
    <mergeCell ref="C127:D131"/>
    <mergeCell ref="F127:H127"/>
    <mergeCell ref="F128:H128"/>
    <mergeCell ref="F129:H129"/>
    <mergeCell ref="F130:H130"/>
    <mergeCell ref="M122:Q123"/>
    <mergeCell ref="C123:L123"/>
    <mergeCell ref="C124:D125"/>
    <mergeCell ref="E124:L124"/>
    <mergeCell ref="N124:P124"/>
    <mergeCell ref="E125:L125"/>
    <mergeCell ref="N125:P125"/>
    <mergeCell ref="E120:F120"/>
    <mergeCell ref="H120:I120"/>
    <mergeCell ref="K120:L120"/>
    <mergeCell ref="E121:L121"/>
    <mergeCell ref="A122:B123"/>
    <mergeCell ref="C122:L122"/>
    <mergeCell ref="C117:L117"/>
    <mergeCell ref="M117:M121"/>
    <mergeCell ref="N117:P121"/>
    <mergeCell ref="Q117:Q121"/>
    <mergeCell ref="C118:D121"/>
    <mergeCell ref="E118:I118"/>
    <mergeCell ref="J118:J119"/>
    <mergeCell ref="K118:L119"/>
    <mergeCell ref="E119:F119"/>
    <mergeCell ref="H119:I119"/>
    <mergeCell ref="C114:D116"/>
    <mergeCell ref="E114:F114"/>
    <mergeCell ref="H114:I114"/>
    <mergeCell ref="K114:L114"/>
    <mergeCell ref="E115:F115"/>
    <mergeCell ref="H115:I115"/>
    <mergeCell ref="K115:L115"/>
    <mergeCell ref="E116:I116"/>
    <mergeCell ref="K116:L116"/>
    <mergeCell ref="M112:M116"/>
    <mergeCell ref="N112:P116"/>
    <mergeCell ref="Q112:Q116"/>
    <mergeCell ref="E113:F113"/>
    <mergeCell ref="H113:I113"/>
    <mergeCell ref="K113:L113"/>
    <mergeCell ref="A110:B121"/>
    <mergeCell ref="C110:L110"/>
    <mergeCell ref="M110:M111"/>
    <mergeCell ref="N110:P111"/>
    <mergeCell ref="Q110:Q111"/>
    <mergeCell ref="C111:L111"/>
    <mergeCell ref="C112:D113"/>
    <mergeCell ref="E112:F112"/>
    <mergeCell ref="H112:I112"/>
    <mergeCell ref="K112:L112"/>
    <mergeCell ref="C106:D109"/>
    <mergeCell ref="E106:I109"/>
    <mergeCell ref="J106:L109"/>
    <mergeCell ref="M106:M109"/>
    <mergeCell ref="N106:P109"/>
    <mergeCell ref="Q106:Q109"/>
    <mergeCell ref="C97:D105"/>
    <mergeCell ref="E97:L97"/>
    <mergeCell ref="M97:M104"/>
    <mergeCell ref="N97:P104"/>
    <mergeCell ref="Q97:Q104"/>
    <mergeCell ref="E104:K104"/>
    <mergeCell ref="E105:L105"/>
    <mergeCell ref="N105:P105"/>
    <mergeCell ref="A93:B109"/>
    <mergeCell ref="C93:L93"/>
    <mergeCell ref="C94:D94"/>
    <mergeCell ref="E94:L94"/>
    <mergeCell ref="N94:P94"/>
    <mergeCell ref="C95:D96"/>
    <mergeCell ref="E95:L95"/>
    <mergeCell ref="N95:P95"/>
    <mergeCell ref="E96:L96"/>
    <mergeCell ref="N96:P96"/>
    <mergeCell ref="C89:D92"/>
    <mergeCell ref="E89:H92"/>
    <mergeCell ref="I89:L92"/>
    <mergeCell ref="M89:M92"/>
    <mergeCell ref="N89:P92"/>
    <mergeCell ref="Q89:Q92"/>
    <mergeCell ref="C80:D88"/>
    <mergeCell ref="E80:L80"/>
    <mergeCell ref="M80:M86"/>
    <mergeCell ref="N80:P86"/>
    <mergeCell ref="Q80:Q86"/>
    <mergeCell ref="I87:K87"/>
    <mergeCell ref="N87:P87"/>
    <mergeCell ref="E88:L88"/>
    <mergeCell ref="N88:P88"/>
    <mergeCell ref="N76:P76"/>
    <mergeCell ref="C77:D79"/>
    <mergeCell ref="E77:L77"/>
    <mergeCell ref="N77:P77"/>
    <mergeCell ref="E78:L78"/>
    <mergeCell ref="N78:P78"/>
    <mergeCell ref="E79:L79"/>
    <mergeCell ref="N79:P79"/>
    <mergeCell ref="C72:L72"/>
    <mergeCell ref="C73:D73"/>
    <mergeCell ref="E73:L73"/>
    <mergeCell ref="N73:P73"/>
    <mergeCell ref="C74:D76"/>
    <mergeCell ref="E74:L74"/>
    <mergeCell ref="N74:P74"/>
    <mergeCell ref="E75:L75"/>
    <mergeCell ref="N75:P75"/>
    <mergeCell ref="E76:L76"/>
    <mergeCell ref="C67:D67"/>
    <mergeCell ref="E67:F67"/>
    <mergeCell ref="G67:L67"/>
    <mergeCell ref="N67:P67"/>
    <mergeCell ref="A70:B70"/>
    <mergeCell ref="C70:L70"/>
    <mergeCell ref="M70:Q72"/>
    <mergeCell ref="A71:B71"/>
    <mergeCell ref="C71:L71"/>
    <mergeCell ref="A72:B72"/>
    <mergeCell ref="K63:L63"/>
    <mergeCell ref="E64:L64"/>
    <mergeCell ref="A65:B65"/>
    <mergeCell ref="C65:L65"/>
    <mergeCell ref="N65:P65"/>
    <mergeCell ref="A66:B67"/>
    <mergeCell ref="C66:D66"/>
    <mergeCell ref="E66:F66"/>
    <mergeCell ref="G66:L66"/>
    <mergeCell ref="N66:P66"/>
    <mergeCell ref="M60:M64"/>
    <mergeCell ref="N60:P64"/>
    <mergeCell ref="Q60:Q64"/>
    <mergeCell ref="E61:I61"/>
    <mergeCell ref="J61:J62"/>
    <mergeCell ref="K61:L62"/>
    <mergeCell ref="E62:F62"/>
    <mergeCell ref="H62:I62"/>
    <mergeCell ref="E63:F63"/>
    <mergeCell ref="H63:I63"/>
    <mergeCell ref="H58:I58"/>
    <mergeCell ref="K58:L58"/>
    <mergeCell ref="E59:F59"/>
    <mergeCell ref="H59:I59"/>
    <mergeCell ref="K59:L59"/>
    <mergeCell ref="E60:L60"/>
    <mergeCell ref="E56:F56"/>
    <mergeCell ref="H56:I56"/>
    <mergeCell ref="K56:L56"/>
    <mergeCell ref="M56:M59"/>
    <mergeCell ref="N56:P59"/>
    <mergeCell ref="Q56:Q59"/>
    <mergeCell ref="E57:F57"/>
    <mergeCell ref="H57:I57"/>
    <mergeCell ref="K57:L57"/>
    <mergeCell ref="E58:F58"/>
    <mergeCell ref="H51:L51"/>
    <mergeCell ref="C52:D64"/>
    <mergeCell ref="E52:L52"/>
    <mergeCell ref="N52:P52"/>
    <mergeCell ref="E53:L53"/>
    <mergeCell ref="N53:P53"/>
    <mergeCell ref="E54:L54"/>
    <mergeCell ref="N54:P54"/>
    <mergeCell ref="E55:L55"/>
    <mergeCell ref="N55:P55"/>
    <mergeCell ref="K44:L44"/>
    <mergeCell ref="H45:L45"/>
    <mergeCell ref="H46:L46"/>
    <mergeCell ref="M46:M51"/>
    <mergeCell ref="N46:P51"/>
    <mergeCell ref="Q46:Q51"/>
    <mergeCell ref="H47:L47"/>
    <mergeCell ref="H48:J48"/>
    <mergeCell ref="K48:K49"/>
    <mergeCell ref="L48:L49"/>
    <mergeCell ref="M40:M45"/>
    <mergeCell ref="N40:P45"/>
    <mergeCell ref="Q40:Q45"/>
    <mergeCell ref="H41:I41"/>
    <mergeCell ref="K41:L41"/>
    <mergeCell ref="H42:I42"/>
    <mergeCell ref="K42:L42"/>
    <mergeCell ref="H43:I43"/>
    <mergeCell ref="K43:L43"/>
    <mergeCell ref="H44:I44"/>
    <mergeCell ref="K37:L37"/>
    <mergeCell ref="H38:I38"/>
    <mergeCell ref="K38:L38"/>
    <mergeCell ref="H39:I39"/>
    <mergeCell ref="K39:L39"/>
    <mergeCell ref="H40:L40"/>
    <mergeCell ref="E33:G51"/>
    <mergeCell ref="H33:L33"/>
    <mergeCell ref="M33:M39"/>
    <mergeCell ref="N33:P39"/>
    <mergeCell ref="Q33:Q39"/>
    <mergeCell ref="H34:L34"/>
    <mergeCell ref="H35:L35"/>
    <mergeCell ref="H36:I36"/>
    <mergeCell ref="K36:L36"/>
    <mergeCell ref="H37:I37"/>
    <mergeCell ref="Q28:Q32"/>
    <mergeCell ref="E29:G30"/>
    <mergeCell ref="K29:L29"/>
    <mergeCell ref="K30:L30"/>
    <mergeCell ref="E31:G31"/>
    <mergeCell ref="K31:L31"/>
    <mergeCell ref="E32:L32"/>
    <mergeCell ref="A27:B64"/>
    <mergeCell ref="C27:D32"/>
    <mergeCell ref="E27:G27"/>
    <mergeCell ref="H27:L27"/>
    <mergeCell ref="N27:P27"/>
    <mergeCell ref="E28:G28"/>
    <mergeCell ref="K28:L28"/>
    <mergeCell ref="M28:M32"/>
    <mergeCell ref="N28:P32"/>
    <mergeCell ref="C33:D51"/>
    <mergeCell ref="A15:B18"/>
    <mergeCell ref="C15:H15"/>
    <mergeCell ref="N15:P15"/>
    <mergeCell ref="C16:I16"/>
    <mergeCell ref="K16:L16"/>
    <mergeCell ref="N16:P16"/>
    <mergeCell ref="C17:J17"/>
    <mergeCell ref="N17:P17"/>
    <mergeCell ref="C18:J18"/>
    <mergeCell ref="N18:P18"/>
    <mergeCell ref="Q10:Q11"/>
    <mergeCell ref="A12:B14"/>
    <mergeCell ref="C12:L12"/>
    <mergeCell ref="N12:P12"/>
    <mergeCell ref="C13:L13"/>
    <mergeCell ref="N13:P13"/>
    <mergeCell ref="C14:D14"/>
    <mergeCell ref="E14:L14"/>
    <mergeCell ref="N14:P14"/>
    <mergeCell ref="A9:B9"/>
    <mergeCell ref="C9:L9"/>
    <mergeCell ref="N9:P9"/>
    <mergeCell ref="A10:B11"/>
    <mergeCell ref="C10:L11"/>
    <mergeCell ref="M10:M11"/>
    <mergeCell ref="N10:P11"/>
    <mergeCell ref="A6:J6"/>
    <mergeCell ref="A7:B7"/>
    <mergeCell ref="C7:L7"/>
    <mergeCell ref="N7:P7"/>
    <mergeCell ref="A8:B8"/>
    <mergeCell ref="C8:L8"/>
    <mergeCell ref="N8:P8"/>
    <mergeCell ref="A1:P1"/>
    <mergeCell ref="B2:D2"/>
    <mergeCell ref="F2:H2"/>
    <mergeCell ref="N2:P2"/>
    <mergeCell ref="E3:Q3"/>
    <mergeCell ref="A5:L5"/>
  </mergeCells>
  <conditionalFormatting sqref="D3">
    <cfRule type="expression" dxfId="1" priority="1" stopIfTrue="1">
      <formula>$C$3=""</formula>
    </cfRule>
  </conditionalFormatting>
  <conditionalFormatting sqref="E3:Q3">
    <cfRule type="expression" dxfId="0" priority="2">
      <formula>$C$3=""</formula>
    </cfRule>
  </conditionalFormatting>
  <conditionalFormatting sqref="K21:K25">
    <cfRule type="cellIs" priority="3" stopIfTrue="1" operator="greaterThan">
      <formula>0</formula>
    </cfRule>
  </conditionalFormatting>
  <dataValidations count="11">
    <dataValidation type="textLength" operator="equal" allowBlank="1" showInputMessage="1" showErrorMessage="1" sqref="B2:D2" xr:uid="{3663F62C-DD8E-4921-9550-7B035E916CDD}">
      <formula1>9</formula1>
    </dataValidation>
    <dataValidation type="list" allowBlank="1" showInputMessage="1" showErrorMessage="1" sqref="C3" xr:uid="{39B85028-AC4A-4EB1-BF69-783B90DF78FD}">
      <formula1>"Fwd, Rej"</formula1>
    </dataValidation>
    <dataValidation type="list" allowBlank="1" showInputMessage="1" showErrorMessage="1" sqref="L2" xr:uid="{B683DAC0-A1A9-4A16-9CCE-265DA2F57132}">
      <formula1>"OSU,LU,OPSU,NEO"</formula1>
    </dataValidation>
    <dataValidation type="list" allowBlank="1" showInputMessage="1" showErrorMessage="1" sqref="L17:L18 L6" xr:uid="{C7E158E2-1DD9-4497-839E-0F4321BD2E57}">
      <formula1>"Yes, No"</formula1>
    </dataValidation>
    <dataValidation type="custom" allowBlank="1" showInputMessage="1" showErrorMessage="1" sqref="J2" xr:uid="{41E36378-3D8D-4584-A696-38E646CAE051}">
      <formula1>OR(EXACT(LEFT(J2,2),"JB"),EXACT(LEFT(J2,2),"NB"))</formula1>
    </dataValidation>
    <dataValidation type="textLength" operator="equal" allowBlank="1" showInputMessage="1" showErrorMessage="1" sqref="F21:F25" xr:uid="{7FF82F0E-88EE-4750-BFAD-6C4FDEC8DA78}">
      <formula1>2</formula1>
    </dataValidation>
    <dataValidation type="textLength" operator="equal" allowBlank="1" showInputMessage="1" showErrorMessage="1" sqref="G21:G25" xr:uid="{2ACD62AD-9BFB-40D3-978F-5902002E1608}">
      <formula1>3</formula1>
    </dataValidation>
    <dataValidation type="decimal" allowBlank="1" showInputMessage="1" showErrorMessage="1" sqref="L21:L25" xr:uid="{AA4147A7-F483-4431-99B8-8AAE5D835F0D}">
      <formula1>-99.99</formula1>
      <formula2>999.99</formula2>
    </dataValidation>
    <dataValidation type="textLength" operator="equal" allowBlank="1" showInputMessage="1" showErrorMessage="1" sqref="O21:O25" xr:uid="{6CF15522-E701-4879-8C5F-429CFE559282}">
      <formula1>1</formula1>
    </dataValidation>
    <dataValidation type="textLength" operator="equal" allowBlank="1" showInputMessage="1" showErrorMessage="1" sqref="M21:N25 E21:E25" xr:uid="{90306ED0-4BB3-4813-97D4-2702B9DC4B35}">
      <formula1>6</formula1>
    </dataValidation>
    <dataValidation type="custom" allowBlank="1" showInputMessage="1" showErrorMessage="1" errorTitle="Invalid Banner ID Format" sqref="D20" xr:uid="{EF867E6E-31FE-461B-82AC-63749F44BEC6}">
      <formula1>"and(left(d1,1)=""A"",len(d1)=9,right(d1,8)&gt;=""10000001"",right(d1,8)&lt;""21000000"")"</formula1>
    </dataValidation>
  </dataValidations>
  <printOptions horizontalCentered="1"/>
  <pageMargins left="0.7" right="0.7" top="0.75" bottom="0.75" header="0.3" footer="0.3"/>
  <pageSetup scale="13"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OSU Biweekly PPA-ENP</vt:lpstr>
      <vt:lpstr>'OSU Biweekly PPA-ENP'!Print_Area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Dougherty, Jennifer</dc:creator>
  <cp:lastModifiedBy>Dougherty, Jennifer</cp:lastModifiedBy>
  <dcterms:created xsi:type="dcterms:W3CDTF">2026-07-15T18:22:53Z</dcterms:created>
  <dcterms:modified xsi:type="dcterms:W3CDTF">2026-07-15T18:24:25Z</dcterms:modified>
</cp:coreProperties>
</file>